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kzntransport-my.sharepoint.com/personal/shakila_maharaj_kzntransport_gov_za/Documents/Desktop/Tender to Advertise/"/>
    </mc:Choice>
  </mc:AlternateContent>
  <xr:revisionPtr revIDLastSave="0" documentId="13_ncr:1_{024A1FB7-BE89-4260-9E57-BFA4A5382088}" xr6:coauthVersionLast="47" xr6:coauthVersionMax="47" xr10:uidLastSave="{00000000-0000-0000-0000-000000000000}"/>
  <bookViews>
    <workbookView xWindow="-110" yWindow="-110" windowWidth="19420" windowHeight="10300" tabRatio="701" firstSheet="1" activeTab="1" xr2:uid="{7A561181-51B2-416F-A51A-854D2DA2BE9A}"/>
  </bookViews>
  <sheets>
    <sheet name="Road Assessment" sheetId="3" state="hidden" r:id="rId1"/>
    <sheet name="BOQ" sheetId="2" r:id="rId2"/>
    <sheet name="Part E" sheetId="7" r:id="rId3"/>
    <sheet name="Part F" sheetId="8" r:id="rId4"/>
    <sheet name="Part G (Not to be priced)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Backfill" localSheetId="2">#REF!</definedName>
    <definedName name="_Backfill" localSheetId="3">#REF!</definedName>
    <definedName name="_Backfill" localSheetId="4">#REF!</definedName>
    <definedName name="_Backfill">#REF!</definedName>
    <definedName name="_Benching" localSheetId="4">#REF!</definedName>
    <definedName name="_Benching">#REF!</definedName>
    <definedName name="_Brickwork" localSheetId="4">#REF!</definedName>
    <definedName name="_Brickwork">#REF!</definedName>
    <definedName name="_Clearing" localSheetId="4">#REF!</definedName>
    <definedName name="_Clearing">#REF!</definedName>
    <definedName name="_Client1" localSheetId="4">#REF!</definedName>
    <definedName name="_Client1">#REF!</definedName>
    <definedName name="_Client2" localSheetId="4">#REF!</definedName>
    <definedName name="_Client2">#REF!</definedName>
    <definedName name="_ContractNo" localSheetId="4">#REF!</definedName>
    <definedName name="_ContractNo">#REF!</definedName>
    <definedName name="_ContractPeriod" localSheetId="4">#REF!</definedName>
    <definedName name="_ContractPeriod">#REF!</definedName>
    <definedName name="_Description" localSheetId="4">#REF!</definedName>
    <definedName name="_Description">#REF!</definedName>
    <definedName name="_Excavation" localSheetId="4">#REF!</definedName>
    <definedName name="_Excavation">#REF!</definedName>
    <definedName name="_Expansion" localSheetId="4">#REF!</definedName>
    <definedName name="_Expansion">#REF!</definedName>
    <definedName name="_xlnm._FilterDatabase" localSheetId="1" hidden="1">BOQ!$A$1:$H$283</definedName>
    <definedName name="_xlnm._FilterDatabase" localSheetId="0" hidden="1">'Road Assessment'!$A$9:$AM$123</definedName>
    <definedName name="_Formwork" localSheetId="4">#REF!</definedName>
    <definedName name="_Formwork">#REF!</definedName>
    <definedName name="_Gabion" localSheetId="4">#REF!</definedName>
    <definedName name="_Gabion">#REF!</definedName>
    <definedName name="_Geofabric" localSheetId="4">#REF!</definedName>
    <definedName name="_Geofabric">#REF!</definedName>
    <definedName name="_GPost" localSheetId="4">#REF!</definedName>
    <definedName name="_GPost">#REF!</definedName>
    <definedName name="_GRail" localSheetId="4">#REF!</definedName>
    <definedName name="_GRail">#REF!</definedName>
    <definedName name="_Haul" localSheetId="4">#REF!</definedName>
    <definedName name="_Haul">#REF!</definedName>
    <definedName name="_HaulPerMetre" localSheetId="4">#REF!</definedName>
    <definedName name="_HaulPerMetre">#REF!</definedName>
    <definedName name="_KandC" localSheetId="4">#REF!</definedName>
    <definedName name="_KandC">#REF!</definedName>
    <definedName name="_Kerb" localSheetId="4">#REF!</definedName>
    <definedName name="_Kerb">#REF!</definedName>
    <definedName name="_LabourDaily" localSheetId="4">#REF!</definedName>
    <definedName name="_LabourDaily">#REF!</definedName>
    <definedName name="_LabourHours" localSheetId="4">#REF!</definedName>
    <definedName name="_LabourHours">#REF!</definedName>
    <definedName name="_LabourRate" localSheetId="4">#REF!</definedName>
    <definedName name="_LabourRate">#REF!</definedName>
    <definedName name="_Markup" localSheetId="4">#REF!</definedName>
    <definedName name="_Markup">#REF!</definedName>
    <definedName name="_Mesh" localSheetId="4">#REF!</definedName>
    <definedName name="_Mesh">#REF!</definedName>
    <definedName name="_Mix" localSheetId="4">#REF!</definedName>
    <definedName name="_Mix">#REF!</definedName>
    <definedName name="_Place" localSheetId="4">#REF!</definedName>
    <definedName name="_Place">#REF!</definedName>
    <definedName name="_Plaster" localSheetId="4">#REF!</definedName>
    <definedName name="_Plaster">#REF!</definedName>
    <definedName name="_RoadLength" localSheetId="4">#REF!</definedName>
    <definedName name="_RoadLength">#REF!</definedName>
    <definedName name="_Roadmarkings" localSheetId="4">#REF!</definedName>
    <definedName name="_Roadmarkings">#REF!</definedName>
    <definedName name="_RoadstudSpc" localSheetId="4">#REF!</definedName>
    <definedName name="_RoadstudSpc">#REF!</definedName>
    <definedName name="_Sheeting" localSheetId="4">#REF!</definedName>
    <definedName name="_Sheeting">#REF!</definedName>
    <definedName name="_Sign" localSheetId="4">#REF!</definedName>
    <definedName name="_Sign">#REF!</definedName>
    <definedName name="_Spread" localSheetId="4">#REF!</definedName>
    <definedName name="_Spread">#REF!</definedName>
    <definedName name="_Stamp" localSheetId="4">#REF!</definedName>
    <definedName name="_Stamp">#REF!</definedName>
    <definedName name="_Subsoil" localSheetId="4">#REF!</definedName>
    <definedName name="_Subsoil">#REF!</definedName>
    <definedName name="_Summary" localSheetId="4">#REF!</definedName>
    <definedName name="_Summary">#REF!</definedName>
    <definedName name="_Wacker" localSheetId="4">#REF!</definedName>
    <definedName name="_Wacker">#REF!</definedName>
    <definedName name="A">#REF!</definedName>
    <definedName name="abc">#REF!</definedName>
    <definedName name="Activities">'[1]Project Schedule  Set Up'!$A$206:$A$286</definedName>
    <definedName name="B1a1">#REF!</definedName>
    <definedName name="C7.3" localSheetId="4">#REF!</definedName>
    <definedName name="C7.3">#REF!</definedName>
    <definedName name="Client1" localSheetId="4">#REF!</definedName>
    <definedName name="Client1">#REF!</definedName>
    <definedName name="Client2" localSheetId="4">#REF!</definedName>
    <definedName name="Client2">#REF!</definedName>
    <definedName name="ContractDescription" localSheetId="4">#REF!</definedName>
    <definedName name="ContractDescription">#REF!</definedName>
    <definedName name="ContractNo" localSheetId="4">#REF!</definedName>
    <definedName name="ContractNo">#REF!</definedName>
    <definedName name="DELETE">[2]Home!$E$44</definedName>
    <definedName name="EPWP_class1">'[3]Project Schedule  Set Up'!$B$330:$H$411</definedName>
    <definedName name="EstimatingRateMakeUp" localSheetId="4">#REF!</definedName>
    <definedName name="EstimatingRateMakeUp" localSheetId="0">#REF!</definedName>
    <definedName name="EstimatingRateMakeUp">#REF!</definedName>
    <definedName name="fish" localSheetId="4">#REF!</definedName>
    <definedName name="fish" localSheetId="0">#REF!</definedName>
    <definedName name="fish">#REF!</definedName>
    <definedName name="Items_01" localSheetId="4">#REF!</definedName>
    <definedName name="Items_01" localSheetId="0">'[4]Estimate - P197-3'!#REF!</definedName>
    <definedName name="Items_01">#REF!</definedName>
    <definedName name="lori" localSheetId="4">#REF!</definedName>
    <definedName name="lori">#REF!</definedName>
    <definedName name="lorin" localSheetId="4">#REF!</definedName>
    <definedName name="lorin">#REF!</definedName>
    <definedName name="lorinda" localSheetId="4">#REF!</definedName>
    <definedName name="lorinda">#REF!</definedName>
    <definedName name="ntha" localSheetId="4">#REF!</definedName>
    <definedName name="ntha">#REF!</definedName>
    <definedName name="nthab" localSheetId="4">#REF!</definedName>
    <definedName name="nthab">#REF!</definedName>
    <definedName name="nthabi" localSheetId="4">#REF!</definedName>
    <definedName name="nthabi">#REF!</definedName>
    <definedName name="nthabz" localSheetId="4">#REF!</definedName>
    <definedName name="nthabz">#REF!</definedName>
    <definedName name="Objective">'[5]Project Schedule  Set Up'!$A$336:$A$387</definedName>
    <definedName name="Page_A" localSheetId="4">#REF!</definedName>
    <definedName name="Page_A">#REF!</definedName>
    <definedName name="Page_D" localSheetId="4">#REF!</definedName>
    <definedName name="Page_D">#REF!</definedName>
    <definedName name="Page_F" localSheetId="4">#REF!</definedName>
    <definedName name="Page_F">#REF!</definedName>
    <definedName name="Page_G" localSheetId="4">#REF!</definedName>
    <definedName name="Page_G">#REF!</definedName>
    <definedName name="_xlnm.Print_Area" localSheetId="1">BOQ!$A$1:$G$264</definedName>
    <definedName name="_xlnm.Print_Area" localSheetId="2">'Part E'!$A$1:$G$56</definedName>
    <definedName name="_xlnm.Print_Area" localSheetId="3">'Part F'!$A$1:$G$59</definedName>
    <definedName name="_xlnm.Print_Area" localSheetId="4">'Part G (Not to be priced)'!$A$1:$G$30</definedName>
    <definedName name="_xlnm.Print_Area" localSheetId="0">'Road Assessment'!$A$1:$AD$141</definedName>
    <definedName name="_xlnm.Print_Titles" localSheetId="1">BOQ!$1:$6</definedName>
    <definedName name="solver_adj" localSheetId="1" hidden="1">BOQ!$E$43</definedName>
    <definedName name="solver_adj" localSheetId="2" hidden="1">'Part E'!$F$24</definedName>
    <definedName name="solver_adj" localSheetId="3" hidden="1">'Part F'!$F$37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BOQ!#REF!</definedName>
    <definedName name="solver_opt" localSheetId="2" hidden="1">'Part E'!$J$27</definedName>
    <definedName name="solver_opt" localSheetId="3" hidden="1">'Part F'!$J$30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1" hidden="1">3</definedName>
    <definedName name="solver_typ" localSheetId="2" hidden="1">3</definedName>
    <definedName name="solver_typ" localSheetId="3" hidden="1">3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tbl_Units">[6]Tables!$B$4:$B$32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7" l="1"/>
  <c r="G59" i="8"/>
  <c r="G29" i="8"/>
  <c r="G31" i="8"/>
  <c r="G52" i="7"/>
  <c r="G40" i="7"/>
  <c r="E40" i="7"/>
  <c r="E26" i="7"/>
  <c r="G238" i="2"/>
  <c r="G240" i="2"/>
  <c r="G129" i="2"/>
  <c r="G120" i="2"/>
  <c r="G122" i="2"/>
  <c r="G9" i="8"/>
  <c r="G14" i="7"/>
  <c r="G12" i="2" l="1"/>
  <c r="E159" i="2"/>
  <c r="G159" i="2" s="1"/>
  <c r="G161" i="2" s="1"/>
  <c r="G101" i="2" l="1"/>
  <c r="A1" i="10"/>
  <c r="A1" i="8"/>
  <c r="A1" i="7"/>
  <c r="G9" i="10" l="1"/>
  <c r="G27" i="10"/>
  <c r="G24" i="10"/>
  <c r="G23" i="10"/>
  <c r="G22" i="10"/>
  <c r="G19" i="10"/>
  <c r="G18" i="10"/>
  <c r="G17" i="10"/>
  <c r="G14" i="10"/>
  <c r="G13" i="10"/>
  <c r="G10" i="10"/>
  <c r="G35" i="2" l="1"/>
  <c r="G11" i="8" l="1"/>
  <c r="G13" i="8"/>
  <c r="G15" i="8"/>
  <c r="G17" i="8"/>
  <c r="G19" i="8"/>
  <c r="G6" i="7"/>
  <c r="G91" i="2"/>
  <c r="G86" i="2"/>
  <c r="G81" i="2"/>
  <c r="G76" i="2"/>
  <c r="G71" i="2"/>
  <c r="G66" i="2"/>
  <c r="G64" i="2"/>
  <c r="G22" i="2"/>
  <c r="G57" i="8"/>
  <c r="G55" i="8"/>
  <c r="G51" i="8"/>
  <c r="G49" i="8"/>
  <c r="G45" i="8"/>
  <c r="G43" i="8"/>
  <c r="G37" i="8"/>
  <c r="G50" i="7"/>
  <c r="G46" i="7"/>
  <c r="G44" i="7"/>
  <c r="G38" i="7"/>
  <c r="G36" i="7"/>
  <c r="G30" i="7"/>
  <c r="G24" i="7"/>
  <c r="G18" i="7"/>
  <c r="G12" i="7"/>
  <c r="E39" i="8" l="1"/>
  <c r="G39" i="8" s="1"/>
  <c r="G26" i="7"/>
  <c r="E32" i="7"/>
  <c r="G32" i="7" s="1"/>
  <c r="E14" i="7"/>
  <c r="E20" i="7"/>
  <c r="G20" i="7" s="1"/>
  <c r="G248" i="2" l="1"/>
  <c r="G65" i="2"/>
  <c r="G92" i="2"/>
  <c r="G82" i="2"/>
  <c r="G72" i="2"/>
  <c r="G87" i="2"/>
  <c r="G77" i="2"/>
  <c r="G67" i="2"/>
  <c r="G36" i="2" l="1"/>
  <c r="G129" i="3" l="1"/>
  <c r="S131" i="3" l="1"/>
  <c r="S130" i="3"/>
  <c r="S129" i="3"/>
  <c r="O131" i="3"/>
  <c r="O130" i="3"/>
  <c r="O129" i="3"/>
  <c r="K131" i="3"/>
  <c r="K130" i="3"/>
  <c r="K129" i="3"/>
  <c r="E129" i="3" s="1"/>
  <c r="G131" i="3"/>
  <c r="G130" i="3"/>
  <c r="S132" i="3" l="1"/>
  <c r="O132" i="3"/>
  <c r="K132" i="3"/>
  <c r="G132" i="3"/>
  <c r="E131" i="3"/>
  <c r="E130" i="3"/>
  <c r="AD126" i="3"/>
  <c r="AD5" i="3" s="1"/>
  <c r="AB126" i="3"/>
  <c r="AA126" i="3"/>
  <c r="Z126" i="3"/>
  <c r="X126" i="3"/>
  <c r="W126" i="3"/>
  <c r="V126" i="3"/>
  <c r="V5" i="3" s="1"/>
  <c r="U126" i="3"/>
  <c r="R126" i="3"/>
  <c r="Q126" i="3"/>
  <c r="P126" i="3"/>
  <c r="N126" i="3"/>
  <c r="M126" i="3"/>
  <c r="L126" i="3"/>
  <c r="J126" i="3"/>
  <c r="I126" i="3"/>
  <c r="H126" i="3"/>
  <c r="F126" i="3"/>
  <c r="E126" i="3"/>
  <c r="D126" i="3"/>
  <c r="AD125" i="3"/>
  <c r="AB125" i="3"/>
  <c r="AA125" i="3"/>
  <c r="Z125" i="3"/>
  <c r="X125" i="3"/>
  <c r="W125" i="3"/>
  <c r="V125" i="3"/>
  <c r="U125" i="3"/>
  <c r="R125" i="3"/>
  <c r="Q125" i="3"/>
  <c r="P125" i="3"/>
  <c r="N125" i="3"/>
  <c r="M125" i="3"/>
  <c r="L125" i="3"/>
  <c r="J125" i="3"/>
  <c r="I125" i="3"/>
  <c r="H125" i="3"/>
  <c r="F125" i="3"/>
  <c r="E125" i="3"/>
  <c r="D125" i="3"/>
  <c r="AC106" i="3"/>
  <c r="Y106" i="3"/>
  <c r="S106" i="3"/>
  <c r="O106" i="3"/>
  <c r="K106" i="3"/>
  <c r="G106" i="3"/>
  <c r="AC105" i="3"/>
  <c r="Y105" i="3"/>
  <c r="S105" i="3"/>
  <c r="O105" i="3"/>
  <c r="K105" i="3"/>
  <c r="G105" i="3"/>
  <c r="AC104" i="3"/>
  <c r="Y104" i="3"/>
  <c r="S104" i="3"/>
  <c r="O104" i="3"/>
  <c r="K104" i="3"/>
  <c r="G104" i="3"/>
  <c r="AC103" i="3"/>
  <c r="Y103" i="3"/>
  <c r="S103" i="3"/>
  <c r="O103" i="3"/>
  <c r="K103" i="3"/>
  <c r="G103" i="3"/>
  <c r="AC102" i="3"/>
  <c r="Y102" i="3"/>
  <c r="S102" i="3"/>
  <c r="O102" i="3"/>
  <c r="K102" i="3"/>
  <c r="G102" i="3"/>
  <c r="AC101" i="3"/>
  <c r="Y101" i="3"/>
  <c r="S101" i="3"/>
  <c r="O101" i="3"/>
  <c r="K101" i="3"/>
  <c r="G101" i="3"/>
  <c r="AC100" i="3"/>
  <c r="Y100" i="3"/>
  <c r="S100" i="3"/>
  <c r="O100" i="3"/>
  <c r="K100" i="3"/>
  <c r="G100" i="3"/>
  <c r="AC99" i="3"/>
  <c r="Y99" i="3"/>
  <c r="S99" i="3"/>
  <c r="O99" i="3"/>
  <c r="K99" i="3"/>
  <c r="G99" i="3"/>
  <c r="AC98" i="3"/>
  <c r="Y98" i="3"/>
  <c r="S98" i="3"/>
  <c r="O98" i="3"/>
  <c r="K98" i="3"/>
  <c r="G98" i="3"/>
  <c r="AC97" i="3"/>
  <c r="Y97" i="3"/>
  <c r="S97" i="3"/>
  <c r="O97" i="3"/>
  <c r="K97" i="3"/>
  <c r="G97" i="3"/>
  <c r="AC96" i="3"/>
  <c r="Y96" i="3"/>
  <c r="S96" i="3"/>
  <c r="O96" i="3"/>
  <c r="K96" i="3"/>
  <c r="G96" i="3"/>
  <c r="AC95" i="3"/>
  <c r="Y95" i="3"/>
  <c r="S95" i="3"/>
  <c r="O95" i="3"/>
  <c r="K95" i="3"/>
  <c r="G95" i="3"/>
  <c r="AC94" i="3"/>
  <c r="Y94" i="3"/>
  <c r="S94" i="3"/>
  <c r="O94" i="3"/>
  <c r="K94" i="3"/>
  <c r="G94" i="3"/>
  <c r="AC93" i="3"/>
  <c r="Y93" i="3"/>
  <c r="S93" i="3"/>
  <c r="O93" i="3"/>
  <c r="K93" i="3"/>
  <c r="G93" i="3"/>
  <c r="AC92" i="3"/>
  <c r="Y92" i="3"/>
  <c r="S92" i="3"/>
  <c r="O92" i="3"/>
  <c r="K92" i="3"/>
  <c r="G92" i="3"/>
  <c r="AC91" i="3"/>
  <c r="Y91" i="3"/>
  <c r="S91" i="3"/>
  <c r="O91" i="3"/>
  <c r="K91" i="3"/>
  <c r="G91" i="3"/>
  <c r="AC90" i="3"/>
  <c r="Y90" i="3"/>
  <c r="S90" i="3"/>
  <c r="O90" i="3"/>
  <c r="K90" i="3"/>
  <c r="G90" i="3"/>
  <c r="AC89" i="3"/>
  <c r="Y89" i="3"/>
  <c r="S89" i="3"/>
  <c r="O89" i="3"/>
  <c r="K89" i="3"/>
  <c r="G89" i="3"/>
  <c r="AC88" i="3"/>
  <c r="Y88" i="3"/>
  <c r="S88" i="3"/>
  <c r="O88" i="3"/>
  <c r="K88" i="3"/>
  <c r="G88" i="3"/>
  <c r="AC87" i="3"/>
  <c r="Y87" i="3"/>
  <c r="S87" i="3"/>
  <c r="O87" i="3"/>
  <c r="K87" i="3"/>
  <c r="G87" i="3"/>
  <c r="AC86" i="3"/>
  <c r="Y86" i="3"/>
  <c r="S86" i="3"/>
  <c r="O86" i="3"/>
  <c r="K86" i="3"/>
  <c r="G86" i="3"/>
  <c r="AC85" i="3"/>
  <c r="Y85" i="3"/>
  <c r="S85" i="3"/>
  <c r="O85" i="3"/>
  <c r="K85" i="3"/>
  <c r="G85" i="3"/>
  <c r="AC84" i="3"/>
  <c r="Y84" i="3"/>
  <c r="S84" i="3"/>
  <c r="O84" i="3"/>
  <c r="K84" i="3"/>
  <c r="G84" i="3"/>
  <c r="AC83" i="3"/>
  <c r="Y83" i="3"/>
  <c r="S83" i="3"/>
  <c r="O83" i="3"/>
  <c r="K83" i="3"/>
  <c r="G83" i="3"/>
  <c r="AC82" i="3"/>
  <c r="Y82" i="3"/>
  <c r="S82" i="3"/>
  <c r="O82" i="3"/>
  <c r="K82" i="3"/>
  <c r="G82" i="3"/>
  <c r="AC81" i="3"/>
  <c r="Y81" i="3"/>
  <c r="S81" i="3"/>
  <c r="O81" i="3"/>
  <c r="K81" i="3"/>
  <c r="G81" i="3"/>
  <c r="AC80" i="3"/>
  <c r="Y80" i="3"/>
  <c r="S80" i="3"/>
  <c r="O80" i="3"/>
  <c r="K80" i="3"/>
  <c r="G80" i="3"/>
  <c r="AC79" i="3"/>
  <c r="Y79" i="3"/>
  <c r="S79" i="3"/>
  <c r="O79" i="3"/>
  <c r="K79" i="3"/>
  <c r="G79" i="3"/>
  <c r="AC78" i="3"/>
  <c r="Y78" i="3"/>
  <c r="S78" i="3"/>
  <c r="O78" i="3"/>
  <c r="K78" i="3"/>
  <c r="G78" i="3"/>
  <c r="AC77" i="3"/>
  <c r="Y77" i="3"/>
  <c r="S77" i="3"/>
  <c r="O77" i="3"/>
  <c r="K77" i="3"/>
  <c r="G77" i="3"/>
  <c r="AC76" i="3"/>
  <c r="Y76" i="3"/>
  <c r="S76" i="3"/>
  <c r="O76" i="3"/>
  <c r="K76" i="3"/>
  <c r="G76" i="3"/>
  <c r="AC75" i="3"/>
  <c r="Y75" i="3"/>
  <c r="S75" i="3"/>
  <c r="O75" i="3"/>
  <c r="K75" i="3"/>
  <c r="G75" i="3"/>
  <c r="AC74" i="3"/>
  <c r="Y74" i="3"/>
  <c r="S74" i="3"/>
  <c r="O74" i="3"/>
  <c r="K74" i="3"/>
  <c r="G74" i="3"/>
  <c r="AC73" i="3"/>
  <c r="Y73" i="3"/>
  <c r="S73" i="3"/>
  <c r="O73" i="3"/>
  <c r="K73" i="3"/>
  <c r="G73" i="3"/>
  <c r="AC72" i="3"/>
  <c r="Y72" i="3"/>
  <c r="S72" i="3"/>
  <c r="O72" i="3"/>
  <c r="K72" i="3"/>
  <c r="G72" i="3"/>
  <c r="AC71" i="3"/>
  <c r="Y71" i="3"/>
  <c r="S71" i="3"/>
  <c r="O71" i="3"/>
  <c r="K71" i="3"/>
  <c r="G71" i="3"/>
  <c r="AC70" i="3"/>
  <c r="Y70" i="3"/>
  <c r="S70" i="3"/>
  <c r="O70" i="3"/>
  <c r="K70" i="3"/>
  <c r="G70" i="3"/>
  <c r="AC69" i="3"/>
  <c r="Y69" i="3"/>
  <c r="S69" i="3"/>
  <c r="O69" i="3"/>
  <c r="K69" i="3"/>
  <c r="G69" i="3"/>
  <c r="AC68" i="3"/>
  <c r="Y68" i="3"/>
  <c r="S68" i="3"/>
  <c r="O68" i="3"/>
  <c r="K68" i="3"/>
  <c r="G68" i="3"/>
  <c r="AC67" i="3"/>
  <c r="Y67" i="3"/>
  <c r="S67" i="3"/>
  <c r="O67" i="3"/>
  <c r="K67" i="3"/>
  <c r="G67" i="3"/>
  <c r="AC66" i="3"/>
  <c r="Y66" i="3"/>
  <c r="S66" i="3"/>
  <c r="O66" i="3"/>
  <c r="K66" i="3"/>
  <c r="G66" i="3"/>
  <c r="AC65" i="3"/>
  <c r="Y65" i="3"/>
  <c r="S65" i="3"/>
  <c r="O65" i="3"/>
  <c r="K65" i="3"/>
  <c r="G65" i="3"/>
  <c r="AC64" i="3"/>
  <c r="Y64" i="3"/>
  <c r="S64" i="3"/>
  <c r="O64" i="3"/>
  <c r="K64" i="3"/>
  <c r="G64" i="3"/>
  <c r="AC63" i="3"/>
  <c r="Y63" i="3"/>
  <c r="S63" i="3"/>
  <c r="O63" i="3"/>
  <c r="K63" i="3"/>
  <c r="G63" i="3"/>
  <c r="AC62" i="3"/>
  <c r="Y62" i="3"/>
  <c r="S62" i="3"/>
  <c r="O62" i="3"/>
  <c r="K62" i="3"/>
  <c r="G62" i="3"/>
  <c r="AC61" i="3"/>
  <c r="Y61" i="3"/>
  <c r="S61" i="3"/>
  <c r="O61" i="3"/>
  <c r="K61" i="3"/>
  <c r="G61" i="3"/>
  <c r="AC60" i="3"/>
  <c r="Y60" i="3"/>
  <c r="S60" i="3"/>
  <c r="O60" i="3"/>
  <c r="K60" i="3"/>
  <c r="G60" i="3"/>
  <c r="AC59" i="3"/>
  <c r="Y59" i="3"/>
  <c r="S59" i="3"/>
  <c r="O59" i="3"/>
  <c r="K59" i="3"/>
  <c r="G59" i="3"/>
  <c r="AC58" i="3"/>
  <c r="Y58" i="3"/>
  <c r="S58" i="3"/>
  <c r="O58" i="3"/>
  <c r="K58" i="3"/>
  <c r="G58" i="3"/>
  <c r="AC57" i="3"/>
  <c r="Y57" i="3"/>
  <c r="S57" i="3"/>
  <c r="O57" i="3"/>
  <c r="K57" i="3"/>
  <c r="G57" i="3"/>
  <c r="AC56" i="3"/>
  <c r="Y56" i="3"/>
  <c r="S56" i="3"/>
  <c r="O56" i="3"/>
  <c r="K56" i="3"/>
  <c r="G56" i="3"/>
  <c r="AC55" i="3"/>
  <c r="Y55" i="3"/>
  <c r="S55" i="3"/>
  <c r="O55" i="3"/>
  <c r="K55" i="3"/>
  <c r="G55" i="3"/>
  <c r="AC54" i="3"/>
  <c r="Y54" i="3"/>
  <c r="S54" i="3"/>
  <c r="O54" i="3"/>
  <c r="K54" i="3"/>
  <c r="G54" i="3"/>
  <c r="AC53" i="3"/>
  <c r="Y53" i="3"/>
  <c r="S53" i="3"/>
  <c r="O53" i="3"/>
  <c r="K53" i="3"/>
  <c r="G53" i="3"/>
  <c r="AC52" i="3"/>
  <c r="Y52" i="3"/>
  <c r="S52" i="3"/>
  <c r="O52" i="3"/>
  <c r="K52" i="3"/>
  <c r="G52" i="3"/>
  <c r="AC51" i="3"/>
  <c r="Y51" i="3"/>
  <c r="S51" i="3"/>
  <c r="O51" i="3"/>
  <c r="K51" i="3"/>
  <c r="G51" i="3"/>
  <c r="AC50" i="3"/>
  <c r="Y50" i="3"/>
  <c r="S50" i="3"/>
  <c r="O50" i="3"/>
  <c r="K50" i="3"/>
  <c r="G50" i="3"/>
  <c r="AC49" i="3"/>
  <c r="Y49" i="3"/>
  <c r="S49" i="3"/>
  <c r="O49" i="3"/>
  <c r="K49" i="3"/>
  <c r="G49" i="3"/>
  <c r="AC48" i="3"/>
  <c r="Y48" i="3"/>
  <c r="S48" i="3"/>
  <c r="O48" i="3"/>
  <c r="K48" i="3"/>
  <c r="G48" i="3"/>
  <c r="AC47" i="3"/>
  <c r="Y47" i="3"/>
  <c r="S47" i="3"/>
  <c r="O47" i="3"/>
  <c r="K47" i="3"/>
  <c r="G47" i="3"/>
  <c r="AC46" i="3"/>
  <c r="Y46" i="3"/>
  <c r="S46" i="3"/>
  <c r="O46" i="3"/>
  <c r="K46" i="3"/>
  <c r="G46" i="3"/>
  <c r="AC45" i="3"/>
  <c r="Y45" i="3"/>
  <c r="S45" i="3"/>
  <c r="O45" i="3"/>
  <c r="K45" i="3"/>
  <c r="G45" i="3"/>
  <c r="AC44" i="3"/>
  <c r="Y44" i="3"/>
  <c r="S44" i="3"/>
  <c r="O44" i="3"/>
  <c r="K44" i="3"/>
  <c r="G44" i="3"/>
  <c r="AC43" i="3"/>
  <c r="Y43" i="3"/>
  <c r="S43" i="3"/>
  <c r="O43" i="3"/>
  <c r="K43" i="3"/>
  <c r="G43" i="3"/>
  <c r="AC42" i="3"/>
  <c r="Y42" i="3"/>
  <c r="S42" i="3"/>
  <c r="O42" i="3"/>
  <c r="K42" i="3"/>
  <c r="G42" i="3"/>
  <c r="AC41" i="3"/>
  <c r="Y41" i="3"/>
  <c r="S41" i="3"/>
  <c r="O41" i="3"/>
  <c r="K41" i="3"/>
  <c r="G41" i="3"/>
  <c r="AC40" i="3"/>
  <c r="Y40" i="3"/>
  <c r="S40" i="3"/>
  <c r="O40" i="3"/>
  <c r="K40" i="3"/>
  <c r="G40" i="3"/>
  <c r="AC39" i="3"/>
  <c r="Y39" i="3"/>
  <c r="S39" i="3"/>
  <c r="O39" i="3"/>
  <c r="K39" i="3"/>
  <c r="G39" i="3"/>
  <c r="AC38" i="3"/>
  <c r="Y38" i="3"/>
  <c r="S38" i="3"/>
  <c r="O38" i="3"/>
  <c r="K38" i="3"/>
  <c r="G38" i="3"/>
  <c r="AC37" i="3"/>
  <c r="Y37" i="3"/>
  <c r="S37" i="3"/>
  <c r="O37" i="3"/>
  <c r="K37" i="3"/>
  <c r="G37" i="3"/>
  <c r="AC36" i="3"/>
  <c r="Y36" i="3"/>
  <c r="S36" i="3"/>
  <c r="O36" i="3"/>
  <c r="K36" i="3"/>
  <c r="G36" i="3"/>
  <c r="AC35" i="3"/>
  <c r="Y35" i="3"/>
  <c r="S35" i="3"/>
  <c r="O35" i="3"/>
  <c r="K35" i="3"/>
  <c r="G35" i="3"/>
  <c r="AC34" i="3"/>
  <c r="Y34" i="3"/>
  <c r="S34" i="3"/>
  <c r="O34" i="3"/>
  <c r="K34" i="3"/>
  <c r="G34" i="3"/>
  <c r="AC33" i="3"/>
  <c r="Y33" i="3"/>
  <c r="S33" i="3"/>
  <c r="O33" i="3"/>
  <c r="K33" i="3"/>
  <c r="G33" i="3"/>
  <c r="AC32" i="3"/>
  <c r="Y32" i="3"/>
  <c r="S32" i="3"/>
  <c r="O32" i="3"/>
  <c r="K32" i="3"/>
  <c r="G32" i="3"/>
  <c r="AC31" i="3"/>
  <c r="Y31" i="3"/>
  <c r="S31" i="3"/>
  <c r="O31" i="3"/>
  <c r="K31" i="3"/>
  <c r="G31" i="3"/>
  <c r="AC30" i="3"/>
  <c r="Y30" i="3"/>
  <c r="S30" i="3"/>
  <c r="O30" i="3"/>
  <c r="K30" i="3"/>
  <c r="G30" i="3"/>
  <c r="AC29" i="3"/>
  <c r="Y29" i="3"/>
  <c r="S29" i="3"/>
  <c r="O29" i="3"/>
  <c r="K29" i="3"/>
  <c r="G29" i="3"/>
  <c r="AC28" i="3"/>
  <c r="Y28" i="3"/>
  <c r="S28" i="3"/>
  <c r="O28" i="3"/>
  <c r="K28" i="3"/>
  <c r="G28" i="3"/>
  <c r="AC27" i="3"/>
  <c r="Y27" i="3"/>
  <c r="S27" i="3"/>
  <c r="O27" i="3"/>
  <c r="K27" i="3"/>
  <c r="G27" i="3"/>
  <c r="AC26" i="3"/>
  <c r="Y26" i="3"/>
  <c r="S26" i="3"/>
  <c r="O26" i="3"/>
  <c r="K26" i="3"/>
  <c r="G26" i="3"/>
  <c r="AC25" i="3"/>
  <c r="Y25" i="3"/>
  <c r="S25" i="3"/>
  <c r="O25" i="3"/>
  <c r="K25" i="3"/>
  <c r="G25" i="3"/>
  <c r="AC24" i="3"/>
  <c r="Y24" i="3"/>
  <c r="S24" i="3"/>
  <c r="O24" i="3"/>
  <c r="K24" i="3"/>
  <c r="G24" i="3"/>
  <c r="AC23" i="3"/>
  <c r="Y23" i="3"/>
  <c r="S23" i="3"/>
  <c r="O23" i="3"/>
  <c r="K23" i="3"/>
  <c r="G23" i="3"/>
  <c r="AC22" i="3"/>
  <c r="Y22" i="3"/>
  <c r="S22" i="3"/>
  <c r="O22" i="3"/>
  <c r="K22" i="3"/>
  <c r="G22" i="3"/>
  <c r="AC21" i="3"/>
  <c r="Y21" i="3"/>
  <c r="S21" i="3"/>
  <c r="O21" i="3"/>
  <c r="K21" i="3"/>
  <c r="G21" i="3"/>
  <c r="AC20" i="3"/>
  <c r="Y20" i="3"/>
  <c r="S20" i="3"/>
  <c r="O20" i="3"/>
  <c r="K20" i="3"/>
  <c r="G20" i="3"/>
  <c r="AC19" i="3"/>
  <c r="Y19" i="3"/>
  <c r="S19" i="3"/>
  <c r="O19" i="3"/>
  <c r="K19" i="3"/>
  <c r="G19" i="3"/>
  <c r="AC18" i="3"/>
  <c r="Y18" i="3"/>
  <c r="S18" i="3"/>
  <c r="O18" i="3"/>
  <c r="K18" i="3"/>
  <c r="G18" i="3"/>
  <c r="AC17" i="3"/>
  <c r="Y17" i="3"/>
  <c r="S17" i="3"/>
  <c r="O17" i="3"/>
  <c r="K17" i="3"/>
  <c r="G17" i="3"/>
  <c r="AC16" i="3"/>
  <c r="Y16" i="3"/>
  <c r="S16" i="3"/>
  <c r="O16" i="3"/>
  <c r="K16" i="3"/>
  <c r="G16" i="3"/>
  <c r="AC15" i="3"/>
  <c r="Y15" i="3"/>
  <c r="S15" i="3"/>
  <c r="O15" i="3"/>
  <c r="K15" i="3"/>
  <c r="G15" i="3"/>
  <c r="AC14" i="3"/>
  <c r="Y14" i="3"/>
  <c r="S14" i="3"/>
  <c r="O14" i="3"/>
  <c r="K14" i="3"/>
  <c r="G14" i="3"/>
  <c r="AC13" i="3"/>
  <c r="Y13" i="3"/>
  <c r="S13" i="3"/>
  <c r="O13" i="3"/>
  <c r="K13" i="3"/>
  <c r="G13" i="3"/>
  <c r="AC12" i="3"/>
  <c r="Y12" i="3"/>
  <c r="S12" i="3"/>
  <c r="O12" i="3"/>
  <c r="K12" i="3"/>
  <c r="G12" i="3"/>
  <c r="AC11" i="3"/>
  <c r="Y11" i="3"/>
  <c r="S11" i="3"/>
  <c r="O11" i="3"/>
  <c r="K11" i="3"/>
  <c r="G11" i="3"/>
  <c r="AC10" i="3"/>
  <c r="Y10" i="3"/>
  <c r="S10" i="3"/>
  <c r="O10" i="3"/>
  <c r="K10" i="3"/>
  <c r="G10" i="3"/>
  <c r="U5" i="3"/>
  <c r="O5" i="3"/>
  <c r="K5" i="3"/>
  <c r="G5" i="3"/>
  <c r="S4" i="3"/>
  <c r="O4" i="3"/>
  <c r="K4" i="3"/>
  <c r="G4" i="3"/>
  <c r="S3" i="3"/>
  <c r="O3" i="3"/>
  <c r="K3" i="3"/>
  <c r="G3" i="3"/>
  <c r="H127" i="3" l="1"/>
  <c r="P127" i="3"/>
  <c r="E132" i="3"/>
  <c r="L127" i="3"/>
  <c r="D127" i="3"/>
  <c r="S126" i="3"/>
  <c r="S128" i="3" s="1"/>
  <c r="K126" i="3"/>
  <c r="K128" i="3" s="1"/>
  <c r="O126" i="3"/>
  <c r="O128" i="3" s="1"/>
  <c r="G125" i="3"/>
  <c r="O125" i="3"/>
  <c r="AC126" i="3"/>
  <c r="AC5" i="3" s="1"/>
  <c r="S125" i="3"/>
  <c r="Y126" i="3"/>
  <c r="Y125" i="3"/>
  <c r="K125" i="3"/>
  <c r="AC125" i="3"/>
  <c r="G126" i="3"/>
  <c r="G128" i="3" s="1"/>
  <c r="Y5" i="3" l="1"/>
  <c r="C127" i="3"/>
  <c r="S5" i="3"/>
  <c r="E128" i="3"/>
  <c r="G105" i="2" l="1"/>
  <c r="G234" i="2" l="1"/>
  <c r="G243" i="2" s="1"/>
  <c r="G111" i="2"/>
  <c r="G59" i="2"/>
  <c r="G24" i="2"/>
  <c r="G20" i="2"/>
  <c r="G18" i="2"/>
  <c r="G14" i="2"/>
  <c r="G60" i="2" l="1"/>
  <c r="G103" i="2" l="1"/>
  <c r="A1" i="3" l="1"/>
  <c r="G99" i="2" l="1"/>
  <c r="G107" i="2" s="1"/>
  <c r="G28" i="2" l="1"/>
  <c r="G193" i="2" l="1"/>
  <c r="G174" i="2"/>
  <c r="G113" i="2"/>
  <c r="G197" i="2"/>
  <c r="G201" i="2"/>
  <c r="G218" i="2"/>
  <c r="G208" i="2"/>
  <c r="G222" i="2"/>
  <c r="G191" i="2"/>
  <c r="G132" i="2"/>
  <c r="G203" i="2"/>
  <c r="G211" i="2"/>
  <c r="G128" i="2"/>
  <c r="G214" i="2"/>
  <c r="G177" i="2"/>
  <c r="G187" i="2" l="1"/>
  <c r="G224" i="2" s="1"/>
  <c r="G140" i="2"/>
  <c r="G142" i="2" s="1"/>
  <c r="G149" i="2"/>
  <c r="G152" i="2" s="1"/>
  <c r="G127" i="2"/>
  <c r="G134" i="2" s="1"/>
  <c r="G112" i="2"/>
  <c r="G115" i="2" s="1"/>
  <c r="G168" i="2"/>
  <c r="G180" i="2" s="1"/>
  <c r="G229" i="2"/>
  <c r="G231" i="2" s="1"/>
  <c r="G44" i="2" l="1"/>
  <c r="G51" i="2"/>
  <c r="G48" i="2"/>
  <c r="G50" i="2"/>
  <c r="G54" i="2"/>
  <c r="G53" i="2"/>
  <c r="G55" i="2"/>
  <c r="G49" i="2"/>
  <c r="G42" i="2"/>
  <c r="G43" i="2" l="1"/>
  <c r="G94" i="2" s="1"/>
  <c r="G244" i="2" l="1"/>
  <c r="G27" i="8"/>
  <c r="E29" i="8" s="1"/>
  <c r="G23" i="8" l="1"/>
  <c r="E25" i="8" s="1"/>
  <c r="G25" i="8" s="1"/>
  <c r="G250" i="2" l="1"/>
  <c r="G252" i="2" l="1"/>
  <c r="G254" i="2" l="1"/>
  <c r="G30" i="10" s="1"/>
  <c r="G257" i="2" l="1"/>
  <c r="G258" i="2" l="1"/>
  <c r="G259" i="2" s="1"/>
  <c r="G260" i="2" l="1"/>
  <c r="G261" i="2" l="1"/>
  <c r="G262" i="2" s="1"/>
  <c r="G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Thulani Ntombela</author>
  </authors>
  <commentList>
    <comment ref="F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Thulani Ntombela:</t>
        </r>
        <r>
          <rPr>
            <sz val="9"/>
            <color indexed="81"/>
            <rFont val="Tahoma"/>
            <family val="2"/>
          </rPr>
          <t xml:space="preserve">
Specify Catergory A, B or C for the purpose of idenfiying the depth of pothole.
A=Surface (30mm - 50mm deep)
B=Base (150mm deep)
C=Subbase (150mm depth) 
If pothole depth exceeds Subbase, increase the depth from 150mm to 300mm, etc.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Query11" description="Connection to the 'Query1' query in the workbook." type="5" refreshedVersion="5" background="1" saveData="1">
    <dbPr connection="provider=Microsoft.Mashup.OleDb.1;data source=$EmbeddedMashup(c5a0f37d-bc26-4782-b6fd-7db22fbddad5)$;location=Query1;extended properties=&quot;UEsDBBQAAgAIAIxc51QQSeoaqgAAAPoAAAASABwAQ29uZmlnL1BhY2thZ2UueG1sIKIYACigFAAAAAAAAAAAAAAAAAAAAAAAAAAAAIWPzQqCQBSFX0Vm750f0UquI9E2IQgi2sk06ZCOoWP6bi16pF6hoIx27c75+BbnPG53TMe68q667UxjE8KBEU9b1RyNLRLSu5M/J6nETa7OeaG9l2y7eOyOCSmdu8SUDsMAQwBNW1DBGKf7bL1Vpa5z8pXNf9k3tnO5VZpI3L3HSAGRgFAIATPGkU4YM2OnzCGEQCwiYEh/MK76yvWtltr6hyXSqSL9/JBPUEsDBBQAAgAIAIxc51Q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CMXOdU8yl06KQAAAB9AQAAEwAcAEZvcm11bGFzL1NlY3Rpb24xLm0gohgAKKAUAAAAAAAAAAAAAAAAAAAAAAAAAAAAK05NLsnMz1MIhtCG1rxcvFzFGYlFqSkKgaWpRZWGCrYKOaklvFwKQBCcX1qUnAoUca1ITs3Rcy4tKkrNKwnPL8pOys/P1tDUgShTVnKtKEjMSwGa4ZyfVwJUogTUE5KYlJOqB5EBs53zc0pz8zQghuooKMHU6ihUK0HkDJXAwiCmEYJpjGCaIJimCKYZgmmOYFogmJZKtXSxRJOXKzMPZ5hYAwBQSwECLQAUAAIACACMXOdUEEnqGqoAAAD6AAAAEgAAAAAAAAAAAAAAAAAAAAAAQ29uZmlnL1BhY2thZ2UueG1sUEsBAi0AFAACAAgAjFznVA/K6aukAAAA6QAAABMAAAAAAAAAAAAAAAAA9gAAAFtDb250ZW50X1R5cGVzXS54bWxQSwECLQAUAAIACACMXOdU8yl06KQAAAB9AQAAEwAAAAAAAAAAAAAAAADnAQAARm9ybXVsYXMvU2VjdGlvbjEubVBLBQYAAAAAAwADAMIAAADYAgAAAAA=&quot;" command="SELECT * FROM [Query1]"/>
  </connection>
</connections>
</file>

<file path=xl/sharedStrings.xml><?xml version="1.0" encoding="utf-8"?>
<sst xmlns="http://schemas.openxmlformats.org/spreadsheetml/2006/main" count="627" uniqueCount="401">
  <si>
    <t>ITEM</t>
  </si>
  <si>
    <t>DESCRIPTION</t>
  </si>
  <si>
    <t>UNIT</t>
  </si>
  <si>
    <t>QTY</t>
  </si>
  <si>
    <t>RATE</t>
  </si>
  <si>
    <t>C1.2.1</t>
  </si>
  <si>
    <t>Environmental Management</t>
  </si>
  <si>
    <t>C1.2.1.1</t>
  </si>
  <si>
    <t>Monitoring of compliance with and reporting on the EMP</t>
  </si>
  <si>
    <t>month</t>
  </si>
  <si>
    <t>C1.2.1.2</t>
  </si>
  <si>
    <t>Dedicated environmental officer (if specified in the Contract Documentation)</t>
  </si>
  <si>
    <t>C1.2.2</t>
  </si>
  <si>
    <t>Programming and Reporting</t>
  </si>
  <si>
    <t>C1.2.2.1</t>
  </si>
  <si>
    <t>Submission of a Scheme 1 Programme</t>
  </si>
  <si>
    <t>lump sum</t>
  </si>
  <si>
    <t>C1.2.2.3</t>
  </si>
  <si>
    <t>Submission of a Scheme 2 Initial Programme</t>
  </si>
  <si>
    <t>C1.2.2.4</t>
  </si>
  <si>
    <t>Submission of a Scheme 2 Full Programme</t>
  </si>
  <si>
    <t>C1.2.2.5</t>
  </si>
  <si>
    <t>Reviewing and updating a Scheme 2 programme every month</t>
  </si>
  <si>
    <t>C1.2.3</t>
  </si>
  <si>
    <t>Routine road maintenance of existing public roads within the Site of the Works or other public roads outside the Site of the Works which are used as detours</t>
  </si>
  <si>
    <t>C 1.2.3.1</t>
  </si>
  <si>
    <t>Grass cutting</t>
  </si>
  <si>
    <t>provisional sum</t>
  </si>
  <si>
    <t>Sum</t>
  </si>
  <si>
    <t>Stakeholder liaison</t>
  </si>
  <si>
    <t xml:space="preserve">Safety </t>
  </si>
  <si>
    <t>Health and safety plan</t>
  </si>
  <si>
    <t>Implementation of health and safety plan</t>
  </si>
  <si>
    <t>C1.2.8</t>
  </si>
  <si>
    <t>Dayworks</t>
  </si>
  <si>
    <t>C1.2.8.1</t>
  </si>
  <si>
    <t>Personnel</t>
  </si>
  <si>
    <t>C1.2.8.2</t>
  </si>
  <si>
    <t>C1.2.8.4</t>
  </si>
  <si>
    <t>Materials</t>
  </si>
  <si>
    <t>C1.3.1</t>
  </si>
  <si>
    <t>The Contractor's general obligations</t>
  </si>
  <si>
    <t>C1.3.1.1</t>
  </si>
  <si>
    <t>Fixed obligations</t>
  </si>
  <si>
    <t>C1.3.1.2</t>
  </si>
  <si>
    <t>Value-related obligations</t>
  </si>
  <si>
    <t>C1.3.1.3</t>
  </si>
  <si>
    <t>Time-related obligations</t>
  </si>
  <si>
    <t>C1.3.2</t>
  </si>
  <si>
    <t>Contract sign boards</t>
  </si>
  <si>
    <t>C5.3.2.1</t>
  </si>
  <si>
    <t>C1.7.2.2</t>
  </si>
  <si>
    <t>Hauling material to spoil and off-loading it at a designated spoil or stockpile area:</t>
  </si>
  <si>
    <t>C2.3.27</t>
  </si>
  <si>
    <t xml:space="preserve">Extra over item C2.3.21 for encasing (wrapping) joints </t>
  </si>
  <si>
    <t>C2.3.27.1</t>
  </si>
  <si>
    <t>C2.3.28</t>
  </si>
  <si>
    <t xml:space="preserve">Installation of hydrants and water meters </t>
  </si>
  <si>
    <t>C2.3.28.1</t>
  </si>
  <si>
    <t>C2.3.28.2</t>
  </si>
  <si>
    <t>C2.3.29</t>
  </si>
  <si>
    <t/>
  </si>
  <si>
    <t>C11.9.1</t>
  </si>
  <si>
    <t>Finishing the road and road reserve:</t>
  </si>
  <si>
    <t>C11.9.1.2</t>
  </si>
  <si>
    <t>Single carriageway road</t>
  </si>
  <si>
    <t>C20.1.1</t>
  </si>
  <si>
    <t xml:space="preserve">Special tests on elastomeric bearings (150% vertical load and 150% shear distortion) </t>
  </si>
  <si>
    <t>C20.1.2</t>
  </si>
  <si>
    <t>Special tests requested by the Engineer</t>
  </si>
  <si>
    <t>Crushed stone, macadam, gravel and sand material</t>
  </si>
  <si>
    <t>C4.3.18</t>
  </si>
  <si>
    <t>Excavate non-compliant or excess pavement layer material to spoil in sites designated by the Contractor, material consisting of</t>
  </si>
  <si>
    <t>C4.4.4</t>
  </si>
  <si>
    <t>Cementitious stabilising agents</t>
  </si>
  <si>
    <t>C5.1.1</t>
  </si>
  <si>
    <t>Roadbed construction and compaction:</t>
  </si>
  <si>
    <t>C5.1.1.2</t>
  </si>
  <si>
    <t>Compaction of in-situ material to 93% of MDD</t>
  </si>
  <si>
    <t>C5.2.2</t>
  </si>
  <si>
    <t xml:space="preserve">Fill construction: </t>
  </si>
  <si>
    <t>C5.2.2.1</t>
  </si>
  <si>
    <t>Normal fill material in compacted layer thicknesses of 200mm and less:</t>
  </si>
  <si>
    <t>C5.3.2</t>
  </si>
  <si>
    <t>Construction of pavement layers</t>
  </si>
  <si>
    <t>Construction of layers using conventional construction methods:</t>
  </si>
  <si>
    <t>C5.4.2</t>
  </si>
  <si>
    <t>Chemical stabilisation:</t>
  </si>
  <si>
    <t>C5.4.2.1</t>
  </si>
  <si>
    <t>C5.4.5</t>
  </si>
  <si>
    <t>Cementitious stabilisation agents for pavement layers:</t>
  </si>
  <si>
    <t>C5.4.10</t>
  </si>
  <si>
    <t>Provision and application of water for curing</t>
  </si>
  <si>
    <t>C6.1.1</t>
  </si>
  <si>
    <t>Construction of trial section (Complete: including texturing and curing)</t>
  </si>
  <si>
    <t>C6.1.1.2</t>
  </si>
  <si>
    <t>C6.1.2</t>
  </si>
  <si>
    <t>Construction of jointed concrete pavement (JCP) (Excluding texturing and curing)</t>
  </si>
  <si>
    <t>C6.1.4</t>
  </si>
  <si>
    <t xml:space="preserve">Texturing and curing the concrete pavement  </t>
  </si>
  <si>
    <t>C6.1.4.2</t>
  </si>
  <si>
    <t>Burlap-dragged and broom finish only</t>
  </si>
  <si>
    <t>C6.1.4.3</t>
  </si>
  <si>
    <t>Curing:</t>
  </si>
  <si>
    <t>C6.1.5</t>
  </si>
  <si>
    <t xml:space="preserve">Variation in the rate of application of the curing compound </t>
  </si>
  <si>
    <t>C6.1.6</t>
  </si>
  <si>
    <t>Joints</t>
  </si>
  <si>
    <t>C6.1.7</t>
  </si>
  <si>
    <t xml:space="preserve">Steel reinforcement in concrete pavements  </t>
  </si>
  <si>
    <t>C6.1.7.3</t>
  </si>
  <si>
    <t xml:space="preserve">Welded steel fabric </t>
  </si>
  <si>
    <t>C6.1.8</t>
  </si>
  <si>
    <t xml:space="preserve">Drilling of testing of cores  </t>
  </si>
  <si>
    <t>C6.1.8.1</t>
  </si>
  <si>
    <t xml:space="preserve">100mm cores drilled from pavement for testing of compressive strength </t>
  </si>
  <si>
    <t>(a)Procurement of materials</t>
  </si>
  <si>
    <t>(b)Contractor's handling costs, profit and all other charges in respect of item C1.2.8.4(a)</t>
  </si>
  <si>
    <t>(a)Cleared and grubbed material (organic matter and all other unsuitable or waste material)</t>
  </si>
  <si>
    <t>(c)Boulders, hard material and concrete</t>
  </si>
  <si>
    <t>Amount</t>
  </si>
  <si>
    <t>C1.2</t>
  </si>
  <si>
    <t>GENERAL REQUIREMENTS AND PROVISIONS</t>
  </si>
  <si>
    <t>C1.3</t>
  </si>
  <si>
    <t xml:space="preserve">CONTRACTOR'S ESTABLISHMENT ON SITE AND GENERAL ON SITE AND GENERAL OBLIGATIONS </t>
  </si>
  <si>
    <t>Width (m)</t>
  </si>
  <si>
    <t>Length (m)</t>
  </si>
  <si>
    <t>m</t>
  </si>
  <si>
    <t>No</t>
  </si>
  <si>
    <t>%</t>
  </si>
  <si>
    <t>Total</t>
  </si>
  <si>
    <t>m³</t>
  </si>
  <si>
    <t>kg</t>
  </si>
  <si>
    <r>
      <t>m</t>
    </r>
    <r>
      <rPr>
        <vertAlign val="superscript"/>
        <sz val="10"/>
        <rFont val="Arial"/>
        <family val="2"/>
      </rPr>
      <t>2</t>
    </r>
  </si>
  <si>
    <t>C4.4.2</t>
  </si>
  <si>
    <t>m²</t>
  </si>
  <si>
    <t>C5.1</t>
  </si>
  <si>
    <t>ROADBED</t>
  </si>
  <si>
    <t>D</t>
  </si>
  <si>
    <t>GENERAL</t>
  </si>
  <si>
    <t>C1.7</t>
  </si>
  <si>
    <t>LOADING AND HAULING</t>
  </si>
  <si>
    <t>EXISTING ROAD MATERIALS</t>
  </si>
  <si>
    <t>C4.3</t>
  </si>
  <si>
    <t>C4.4</t>
  </si>
  <si>
    <t>COMMERCIAL MATERIALS</t>
  </si>
  <si>
    <t>C5</t>
  </si>
  <si>
    <t>EARTHWORKS AND PAVEMENT LAYERS: CONSTRUCTION</t>
  </si>
  <si>
    <t>C5.2</t>
  </si>
  <si>
    <t>C5.3</t>
  </si>
  <si>
    <t>FILL</t>
  </si>
  <si>
    <t>ROAD PAVEMENT LAYERS</t>
  </si>
  <si>
    <t>C5.4</t>
  </si>
  <si>
    <t>STABILISATION</t>
  </si>
  <si>
    <t>C5.5</t>
  </si>
  <si>
    <t>RECONSTRUCTION OF PAVEMENT LAYERS</t>
  </si>
  <si>
    <t>C6</t>
  </si>
  <si>
    <t>CONCRETE LAYERS</t>
  </si>
  <si>
    <t>C6.1</t>
  </si>
  <si>
    <t>PAVER LAID CONCRETE LAYERS</t>
  </si>
  <si>
    <t>C11.9</t>
  </si>
  <si>
    <t>FINISHING THE ROAD RESERVE AND TREATING OLD ROADS</t>
  </si>
  <si>
    <r>
      <t>m</t>
    </r>
    <r>
      <rPr>
        <vertAlign val="superscript"/>
        <sz val="10"/>
        <rFont val="Arial"/>
        <family val="2"/>
      </rPr>
      <t>3</t>
    </r>
  </si>
  <si>
    <t>t</t>
  </si>
  <si>
    <t>C20.1</t>
  </si>
  <si>
    <t>TESTING MATERIALS AND JUDGEMENT OF WORKMANSHIP</t>
  </si>
  <si>
    <t>Sub-Total</t>
  </si>
  <si>
    <t>hr</t>
  </si>
  <si>
    <t>km</t>
  </si>
  <si>
    <t>ℓ</t>
  </si>
  <si>
    <t>kℓ</t>
  </si>
  <si>
    <t>ha</t>
  </si>
  <si>
    <t>prime cost sum</t>
  </si>
  <si>
    <t>C5.4.5.2</t>
  </si>
  <si>
    <t>C4.3.18.2</t>
  </si>
  <si>
    <t>C6.1.2.3</t>
  </si>
  <si>
    <t>Additional concrete placed to thicken up the slab at joints as specified in the Contract Documentation</t>
  </si>
  <si>
    <t>C6.1.6.2</t>
  </si>
  <si>
    <t xml:space="preserve"> Longitudinal hinge joints:</t>
  </si>
  <si>
    <t>C6.1.6.3</t>
  </si>
  <si>
    <t>C6.1.6.4</t>
  </si>
  <si>
    <t>Dowel bars: mild steel inserted in new concrete (indicate diameter, length and position on drawings):</t>
  </si>
  <si>
    <t>Pre-installed on approved frame</t>
  </si>
  <si>
    <t>C6.1.6.5</t>
  </si>
  <si>
    <t xml:space="preserve">      (i)  Bulldozer (Min 104 kW or similar)</t>
  </si>
  <si>
    <t xml:space="preserve">      (ii) Tip trucks (Min. 10.0m³  capacity)</t>
  </si>
  <si>
    <t xml:space="preserve">     (iii) Water cart (Min. 10 000 litre)</t>
  </si>
  <si>
    <t>Construction equipment</t>
  </si>
  <si>
    <t>(g) Gravel wearing course layer (150 mm) compacted to 95 % of MDD</t>
  </si>
  <si>
    <t xml:space="preserve">Chemical stabilisation (150 mm) of pavement layers (C4 base layer) </t>
  </si>
  <si>
    <t>(b) Labour enhanced construction (160 mm)</t>
  </si>
  <si>
    <t>Commercial materials identified by the Contractor from commercial, private or other non-commercial suppliers (source of material must be licenced)</t>
  </si>
  <si>
    <t>(q) Natural or crushed gravel material for the wearing course of an unsealed road</t>
  </si>
  <si>
    <t>Addition of cementitious stabilisation agents (CEM III 32,5N) for pavement layers and spreading the agent using bags and labour enhancement methods.</t>
  </si>
  <si>
    <t>Labour enhanced construction (160mm 35/20)</t>
  </si>
  <si>
    <t xml:space="preserve">Tie-bars: installed in new concrete </t>
  </si>
  <si>
    <t xml:space="preserve">ROAD ASSESSMENT FORM </t>
  </si>
  <si>
    <t>Type/ Catogery of Pothole</t>
  </si>
  <si>
    <t>SUB-TOTAL (for filter)</t>
  </si>
  <si>
    <t>C</t>
  </si>
  <si>
    <t>B</t>
  </si>
  <si>
    <t>TOTALS</t>
  </si>
  <si>
    <t>A</t>
  </si>
  <si>
    <t>Chainage</t>
  </si>
  <si>
    <t>Road</t>
  </si>
  <si>
    <r>
      <t>0 - 10 m</t>
    </r>
    <r>
      <rPr>
        <b/>
        <vertAlign val="superscript"/>
        <sz val="11"/>
        <rFont val="Arial"/>
        <family val="2"/>
      </rPr>
      <t>2</t>
    </r>
  </si>
  <si>
    <r>
      <t>&gt; 10 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&lt; 50 m</t>
    </r>
    <r>
      <rPr>
        <b/>
        <vertAlign val="superscript"/>
        <sz val="11"/>
        <rFont val="Arial"/>
        <family val="2"/>
      </rPr>
      <t>2</t>
    </r>
  </si>
  <si>
    <r>
      <t>&gt; 50 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&lt; 100 m</t>
    </r>
    <r>
      <rPr>
        <b/>
        <vertAlign val="superscript"/>
        <sz val="11"/>
        <rFont val="Arial"/>
        <family val="2"/>
      </rPr>
      <t>2</t>
    </r>
  </si>
  <si>
    <r>
      <t>&gt; 100 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</si>
  <si>
    <t>Crack Seal</t>
  </si>
  <si>
    <t>Edge Break</t>
  </si>
  <si>
    <t>Rut/Depression</t>
  </si>
  <si>
    <t>Overlay Sections</t>
  </si>
  <si>
    <t>Finishing the Road</t>
  </si>
  <si>
    <t>INSERT MORE ROWS IF THE CHAINAGE HAS MANY POTHOLES OF DIFFERENT SQUARE METRES. HIDE CHAINAGES THAT HAVE ZERO INPUTS</t>
  </si>
  <si>
    <t>From</t>
  </si>
  <si>
    <t>To</t>
  </si>
  <si>
    <t>Catogery (A,B or C)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</si>
  <si>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</si>
  <si>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H (m)</t>
  </si>
  <si>
    <t>km Measured on Site</t>
  </si>
  <si>
    <t>Surface only</t>
  </si>
  <si>
    <t>Surface+base</t>
  </si>
  <si>
    <t>Surface+base+subbase</t>
  </si>
  <si>
    <t>50mm</t>
  </si>
  <si>
    <t>+150mm</t>
  </si>
  <si>
    <t>Saw Cutting</t>
  </si>
  <si>
    <t>Subtotals from filtering for base and subbase----&gt;</t>
  </si>
  <si>
    <t>Asphalt</t>
  </si>
  <si>
    <t>40mm Th Asphalt A+B+C</t>
  </si>
  <si>
    <t>FOR  ITEM "C8.8.2.2" &amp; "C8.8.2.3" FILTER FOR "B" FOR BASE AND "C" FOR SUBBASE ON CATERGORY COLUMNS. TAKE THE SUB-TOTAL AREA AFTER THE FILTER AND ENTER THE AREA MANUALLY ON CELL "G141 &amp; G142", "K141 &amp; K142", "O141 &amp; O142" AND "S141 &amp; S142"</t>
  </si>
  <si>
    <t>Ditto- Only A</t>
  </si>
  <si>
    <t>Hole Dpth 150mm- G2</t>
  </si>
  <si>
    <t>Hole Dpth 300mm- G2</t>
  </si>
  <si>
    <r>
      <t xml:space="preserve">40-50mm Thick Asphalt - </t>
    </r>
    <r>
      <rPr>
        <b/>
        <sz val="10"/>
        <color rgb="FF0000FF"/>
        <rFont val="Arial"/>
        <family val="2"/>
      </rPr>
      <t>Cat A</t>
    </r>
  </si>
  <si>
    <t>Cat A=40mm</t>
  </si>
  <si>
    <t>Cat B=150mm</t>
  </si>
  <si>
    <t>Cat C=300mm</t>
  </si>
  <si>
    <r>
      <t xml:space="preserve">150mm Thich G2  </t>
    </r>
    <r>
      <rPr>
        <b/>
        <sz val="10"/>
        <color rgb="FF0000FF"/>
        <rFont val="Arial"/>
        <family val="2"/>
      </rPr>
      <t>Cat B</t>
    </r>
    <r>
      <rPr>
        <sz val="10"/>
        <rFont val="Arial"/>
        <family val="2"/>
      </rPr>
      <t xml:space="preserve"> Total Depth= </t>
    </r>
    <r>
      <rPr>
        <sz val="10"/>
        <color rgb="FF0000FF"/>
        <rFont val="Arial"/>
        <family val="2"/>
      </rPr>
      <t>190-200mm</t>
    </r>
  </si>
  <si>
    <t xml:space="preserve">IDMS   J. Jaganath   </t>
  </si>
  <si>
    <t>40-50mm</t>
  </si>
  <si>
    <r>
      <t xml:space="preserve">150mm Thich G2  </t>
    </r>
    <r>
      <rPr>
        <b/>
        <sz val="10"/>
        <color rgb="FF0000FF"/>
        <rFont val="Arial"/>
        <family val="2"/>
      </rPr>
      <t>Cat C</t>
    </r>
    <r>
      <rPr>
        <sz val="10"/>
        <rFont val="Arial"/>
        <family val="2"/>
      </rPr>
      <t xml:space="preserve"> Total Depth= </t>
    </r>
    <r>
      <rPr>
        <sz val="10"/>
        <color rgb="FF0000FF"/>
        <rFont val="Arial"/>
        <family val="2"/>
      </rPr>
      <t>340-350mm</t>
    </r>
  </si>
  <si>
    <t>DATE:</t>
  </si>
  <si>
    <t>Total Depth</t>
  </si>
  <si>
    <t>190-200mm</t>
  </si>
  <si>
    <t>340-350mm</t>
  </si>
  <si>
    <t>C-Section</t>
  </si>
  <si>
    <t>C1</t>
  </si>
  <si>
    <t>CALCULATION OF TENDER SUM</t>
  </si>
  <si>
    <t xml:space="preserve">SUB-TOTAL 1 </t>
  </si>
  <si>
    <t>CONTINGENCIES</t>
  </si>
  <si>
    <t>E</t>
  </si>
  <si>
    <t>F</t>
  </si>
  <si>
    <t>TENDER SUM (D + E)</t>
  </si>
  <si>
    <t>(a) Unskilled labourer</t>
  </si>
  <si>
    <t>(c) Skilled labourer</t>
  </si>
  <si>
    <t>(e) Foreman</t>
  </si>
  <si>
    <t>(g) Type G5B materials</t>
  </si>
  <si>
    <t>(j) Type G7 materials</t>
  </si>
  <si>
    <t>(a) Cement CEM II or III</t>
  </si>
  <si>
    <t>(b) Compacted to 93% of MDD</t>
  </si>
  <si>
    <t xml:space="preserve">(a) Chemical stabilisation (150mm thick) of pavement layers (C4 base layer) </t>
  </si>
  <si>
    <t>(a) Cement (Cem CEM III 32,5N)</t>
  </si>
  <si>
    <t>(a) Compaction test</t>
  </si>
  <si>
    <t>(i) Handling costs and profit in respect of item C20.1.2.2(a)</t>
  </si>
  <si>
    <t>(b) High tensile steel (12 mm dia, and 650 mm long and 750 c/c shape code 37 tie-bar)</t>
  </si>
  <si>
    <t>(b) Labour enhanced construction</t>
  </si>
  <si>
    <t>Sealed transverse contraction joints sawn in two separate operations (widths as shown on the drawings - refer Concrete Pavement Detail)</t>
  </si>
  <si>
    <t>(a) Motor grader, self propelled, mass not less than 9 tons, power approximately 100 Kw</t>
  </si>
  <si>
    <t>(b) Vibratory roller, 9-12 ton mass</t>
  </si>
  <si>
    <t>(e) Tractor loader backhoe, 55-70 kW, 0.5m3 bucket</t>
  </si>
  <si>
    <t>(f) Excavator, minimum power 105 kW</t>
  </si>
  <si>
    <t xml:space="preserve">(h) Other equipment </t>
  </si>
  <si>
    <t>Expanded Public Works Programme</t>
  </si>
  <si>
    <t>PART G</t>
  </si>
  <si>
    <t>Small Contract Development</t>
  </si>
  <si>
    <t>AMT</t>
  </si>
  <si>
    <t>EXPANDED PUBLIC WORKS PROGRAMME</t>
  </si>
  <si>
    <t>Provision of the training venue facility, including the cost of transporting the learners to and from this facility:</t>
  </si>
  <si>
    <t>Training of learners employed by the contractor or Targeted Enterprise subcontractors:</t>
  </si>
  <si>
    <t>(a) Generic skills:</t>
  </si>
  <si>
    <t>(i) Training costs</t>
  </si>
  <si>
    <t>Prov sum</t>
  </si>
  <si>
    <t>(b) Entrepreneurial skills:</t>
  </si>
  <si>
    <t>(c) Construction skills:</t>
  </si>
  <si>
    <t>(d) Transportation and accommodation costs of selected learners only, while receiving off-site training:</t>
  </si>
  <si>
    <t>(i) Transportation and accommodation costs</t>
  </si>
  <si>
    <t>Payments associated with the NYS programme:</t>
  </si>
  <si>
    <t>(a) Employment of NYS workers</t>
  </si>
  <si>
    <t>(b) Provision of tools and apparel for NYS workers</t>
  </si>
  <si>
    <t>(d) Training of NYS workers:</t>
  </si>
  <si>
    <t>(i) Provision of training for NYS workers</t>
  </si>
  <si>
    <t>(e) Liaison with the Employer’s project manager and the training service provider:</t>
  </si>
  <si>
    <t>(i) Liaison conducted by the Construction Manager</t>
  </si>
  <si>
    <t>h</t>
  </si>
  <si>
    <t>(ii) Liaison conducted by the senior site foreman</t>
  </si>
  <si>
    <t>TOTAL CARRIED FORWARD TO SUMMARY</t>
  </si>
  <si>
    <t>SMALL CONTRACTOR DEVELOPMENT</t>
  </si>
  <si>
    <t>Construction Works for Targeted Enterprise subcontractors:</t>
  </si>
  <si>
    <t>(a) Payments associated with the construction Works carried out by Targeted Enterprise subcontractors</t>
  </si>
  <si>
    <t>(c) Supply of materials and small construction equipment to assist Targeted Enterprise subcontractors</t>
  </si>
  <si>
    <t>(e) Management of Targeted Enterprise subcontractors</t>
  </si>
  <si>
    <t>Training of learners employed by Targeted Enterprise subcontractors:</t>
  </si>
  <si>
    <t>metre (m)</t>
  </si>
  <si>
    <t>State for each water main the number of joints to be encased (wrapped)</t>
  </si>
  <si>
    <t>State diameter</t>
  </si>
  <si>
    <t>Describe hydrant type</t>
  </si>
  <si>
    <t>Describe water meter type</t>
  </si>
  <si>
    <t>C2.3.28.3</t>
  </si>
  <si>
    <t>Etc., insert additional items as required</t>
  </si>
  <si>
    <t>Bedding for water mains (Class B and C) and fill blanket compacted to 90 % of MDD (100 % for sand)</t>
  </si>
  <si>
    <t>C2.3.29.1</t>
  </si>
  <si>
    <t>C2.3.29.2</t>
  </si>
  <si>
    <t xml:space="preserve">(a)Project Liaison Committee </t>
  </si>
  <si>
    <t>(c) Project Liaison Officer</t>
  </si>
  <si>
    <t>Compensation for Surveyor</t>
  </si>
  <si>
    <t>(a) Provision of Survey as requested by the Engineer</t>
  </si>
  <si>
    <t xml:space="preserve">Compensation for Geotechnical Consultant </t>
  </si>
  <si>
    <t>(a) Provision of Geotechnical Engineering Specialist as requested by the Engineer</t>
  </si>
  <si>
    <t>Compensation for Environmental Consultant</t>
  </si>
  <si>
    <t>(a) Provision of Environmental Consultant as requested by the Engineer</t>
  </si>
  <si>
    <t xml:space="preserve">Compensation for Health and Safety Agent </t>
  </si>
  <si>
    <t>(a) Provision of a Health and Safety Agent as requested by the Engineer</t>
  </si>
  <si>
    <t>Adhoc Designs as conducted by the Engineer</t>
  </si>
  <si>
    <t>(a) Provision of a Adhoc designs as conducted by Registered Professional (Pr Eng or PR Tech Eng)</t>
  </si>
  <si>
    <t>Prov.Sum</t>
  </si>
  <si>
    <t>Procurement of Targeted Enterprises:</t>
  </si>
  <si>
    <t>(a) Management and execution of Targeted Enterprise procurement process:</t>
  </si>
  <si>
    <t>(i) Procurement process for the appointment of CIDB contractor grading designation 1 Targeted Enterprise subcontractor (100 copies of the tender document required for each individual tender)</t>
  </si>
  <si>
    <t>(ii) Procurement process for the appointment of CIDB contractor grading designation 2 Targeted Enterprise subcontractor (80 copies of the tender document required for each individual tender)</t>
  </si>
  <si>
    <t>(iii) Procurement process for the appointment of CIDB contractor grading designation 3 Targeted Enterprise subcontractor (60 copies of the tender document required for each individual tender)</t>
  </si>
  <si>
    <t>(iv) Procurement process for the appointment of CIDB contractor grading designation 4 Targeted Enterprise subcontractor (50 copies of the tender document required for each individual tender)</t>
  </si>
  <si>
    <t>(v) Procurement process for the appointment of CIDB contractor grading designation 5 Targeted Enterprise subcontractor (40 copies of the tender document required for each individual tender)</t>
  </si>
  <si>
    <t>(vi) Procurement process for the appointment of CIDB contractor grading designation 6 Targeted Enterprise subcontractor (40 copies of the tender document required for each individual tender)</t>
  </si>
  <si>
    <t>SUB- TOTAL : SCHEDULE A</t>
  </si>
  <si>
    <t>(b)(i)Soil and gravel material</t>
  </si>
  <si>
    <t>AMOUNT</t>
  </si>
  <si>
    <t xml:space="preserve">CIDB CONTRACT SKILLS DEVELOPMENT GOAL </t>
  </si>
  <si>
    <t>Payments associated with the Contract Skills Development Goals:</t>
  </si>
  <si>
    <t>(a) Employment of Leaners employed under Method 1</t>
  </si>
  <si>
    <t>Prov Sum</t>
  </si>
  <si>
    <t>(ii) Provision for additional Costs</t>
  </si>
  <si>
    <t>(b) Employment of Leaners employed under Method 2</t>
  </si>
  <si>
    <t>(c) Employment of Leaners employed under Method 3</t>
  </si>
  <si>
    <t>(ii) Provision for mentorship</t>
  </si>
  <si>
    <t>(iii) Provision for additional Costs</t>
  </si>
  <si>
    <t>(d) Employment of Candidates employed under Method 4</t>
  </si>
  <si>
    <t>PART F</t>
  </si>
  <si>
    <t>CIDB Contract Skills Development Goal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</si>
  <si>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- km</t>
    </r>
  </si>
  <si>
    <t>N/A</t>
  </si>
  <si>
    <t>CONTRACT NO. ZNB01307/00000/00/POR/INF/22/T: PROVISION OF MAINTENANCE ON VARIOUS PROVINCIAL ROADS OVER A PERIOD OF 36 MONTHS WITHIN UMZUMBE SOUTHERN ZONE 1 UNDER COST CENTRE PORT SHEPSTONE IN THE DURBAN REGION.  CIDB GRADE 8CE or HIGHER</t>
  </si>
  <si>
    <t>(i) Provision for stipends</t>
  </si>
  <si>
    <t xml:space="preserve">PART G: CIDB CONTRACT SKILLS DEVELOPMENT GOAL </t>
  </si>
  <si>
    <t>G7</t>
  </si>
  <si>
    <t>G7.01</t>
  </si>
  <si>
    <t>PART F: SMALL CONTRACTOR DEVELOPMENT</t>
  </si>
  <si>
    <t>F10.01</t>
  </si>
  <si>
    <t>F10.02</t>
  </si>
  <si>
    <t>(b) Handling costs and profit in respect of subitem F10.02(a)</t>
  </si>
  <si>
    <t>(d) Handling costs and profit in respect of subitem F10.02(c)</t>
  </si>
  <si>
    <t>(ii) Handling costs and profit in respect of subitem F10.03(a)(i)</t>
  </si>
  <si>
    <t>(ii) Handling costs and profit in respect of subitem F10.03(b)(i)</t>
  </si>
  <si>
    <t>(ii) Handling costs and profit in respect of subitem F10.03(c)(i)</t>
  </si>
  <si>
    <t>(ii) Handling costs and profit in respect of subitemF10.03(d)(i)</t>
  </si>
  <si>
    <t>F10.03</t>
  </si>
  <si>
    <t>PART E: EXPANDED PUBLIC WORK PROGRAMME</t>
  </si>
  <si>
    <t>E6.01</t>
  </si>
  <si>
    <t>E6.02</t>
  </si>
  <si>
    <t>(ii) Handling costs and profit in respect of subitem E6.02(a)(i)</t>
  </si>
  <si>
    <t>(ii) Handling costs and profit in respect of subitem E6.02(b)(i)</t>
  </si>
  <si>
    <t>(ii) Handling costs and profit in respect of subitem E6.02(c)(i)</t>
  </si>
  <si>
    <t>(ii) Handling costs and profit in respect of subitem E6.02(d)(i)</t>
  </si>
  <si>
    <t>(c) Handling costs and profit in respect of subitems E6.03(a) and (b)</t>
  </si>
  <si>
    <t>(ii) Handling costs and profit in respect of subitem E6.03(d)(i)</t>
  </si>
  <si>
    <t xml:space="preserve"> PSC.1.2.3.10</t>
  </si>
  <si>
    <t>PSC.1.2.3.11</t>
  </si>
  <si>
    <t>(b)Handling cost and profit in respect of subitem PSC 1.2.3.10 (a)</t>
  </si>
  <si>
    <t>(d)Handling cost and profit in respect of subitem PSC 1.2.3.10 (c)</t>
  </si>
  <si>
    <t>(b) Handling cost and profit in respect of subitem PSC 1.2.3.11(a)</t>
  </si>
  <si>
    <t>PSC.1.2.3.12</t>
  </si>
  <si>
    <t>PSC.1.2.3.13</t>
  </si>
  <si>
    <t>PSC.1.2.3.14</t>
  </si>
  <si>
    <t>PSC.1.2.3.15</t>
  </si>
  <si>
    <t>(b) Handling cost and profit in respect of subitem PSC 1.2.3.12 (a)</t>
  </si>
  <si>
    <t>(b) Handling cost and profit in respect of subitem PSC 1.2.3.13(a)</t>
  </si>
  <si>
    <t>(b) Handling cost and profit in respect of subitem PSC 1.2.3.14(a)</t>
  </si>
  <si>
    <t>(b) Handling cost and profit in respect of subitem PSC 1.2.3.15(a)</t>
  </si>
  <si>
    <t>SCHEDULE B: PART E, F and G</t>
  </si>
  <si>
    <t>PART E</t>
  </si>
  <si>
    <t>E6.03</t>
  </si>
  <si>
    <t xml:space="preserve">SUB-TOTAL 2 </t>
  </si>
  <si>
    <t>SUB-TOTAL 3 ( A + B)</t>
  </si>
  <si>
    <t>CONTRACT PRICE ADJUSTMENT</t>
  </si>
  <si>
    <t>VAT ON SUB TOTAL 3</t>
  </si>
  <si>
    <t>PSC1.2.5</t>
  </si>
  <si>
    <t>PSC1.2.5.1</t>
  </si>
  <si>
    <t>PSC1.2.5.2</t>
  </si>
  <si>
    <t xml:space="preserve">(b)  Fixed obligations </t>
  </si>
  <si>
    <t xml:space="preserve">(c)Time related obligations </t>
  </si>
  <si>
    <t xml:space="preserve">lump sum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</si>
</sst>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0.0"/>
    <numFmt numFmtId="167" formatCode="&quot;R&quot;\ #,##0.00"/>
    <numFmt numFmtId="168" formatCode="_(&quot;$&quot;* #,##0.00_);_(&quot;$&quot;* \(#,##0.00\);_(&quot;$&quot;* &quot;-&quot;??_);_(@_)"/>
    <numFmt numFmtId="169" formatCode="\$#"/>
    <numFmt numFmtId="170" formatCode="#,##0.0_);\(#,##0.0\)"/>
    <numFmt numFmtId="171" formatCode="_(* #,##0.00_);_(* \(#,##0.00\)"/>
    <numFmt numFmtId="172" formatCode="&quot;R&quot;#,##0.00"/>
    <numFmt numFmtId="173" formatCode="_-[$R-1C09]* #,##0.00_-;\-[$R-1C09]* #,##0.00_-;_-[$R-1C09]* &quot;-&quot;??_-;_-@_-"/>
    <numFmt numFmtId="174" formatCode="_-&quot;R&quot;* #,##0_-;\-&quot;R&quot;* #,##0_-;_-&quot;R&quot;* &quot;-&quot;??_-;_-@_-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name val="MS Sans Serif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color indexed="8"/>
      <name val="Courier"/>
      <family val="3"/>
    </font>
    <font>
      <b/>
      <sz val="11"/>
      <name val="Arial"/>
      <family val="2"/>
    </font>
    <font>
      <b/>
      <sz val="14"/>
      <color rgb="FF0000FF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1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9"/>
      <color rgb="FF0000FF"/>
      <name val="Arial"/>
      <family val="2"/>
    </font>
    <font>
      <b/>
      <sz val="11"/>
      <color rgb="FF66FF33"/>
      <name val="Arial"/>
      <family val="2"/>
    </font>
    <font>
      <sz val="10"/>
      <color rgb="FF66FF33"/>
      <name val="Arial"/>
      <family val="2"/>
    </font>
    <font>
      <sz val="10"/>
      <color theme="4" tint="0.59999389629810485"/>
      <name val="Arial"/>
      <family val="2"/>
    </font>
    <font>
      <sz val="10"/>
      <color theme="4" tint="0.3999755851924192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b/>
      <u/>
      <sz val="11"/>
      <name val="Arial"/>
      <family val="2"/>
    </font>
    <font>
      <i/>
      <sz val="8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5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hair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hair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509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/>
    <xf numFmtId="0" fontId="13" fillId="0" borderId="0"/>
    <xf numFmtId="0" fontId="20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0" fillId="0" borderId="0"/>
    <xf numFmtId="165" fontId="13" fillId="0" borderId="0" applyFont="0" applyFill="0" applyBorder="0" applyAlignment="0" applyProtection="0"/>
    <xf numFmtId="0" fontId="9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2" fillId="0" borderId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2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8" fillId="0" borderId="0">
      <protection locked="0"/>
    </xf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169" fontId="28" fillId="0" borderId="0">
      <protection locked="0"/>
    </xf>
    <xf numFmtId="15" fontId="28" fillId="0" borderId="0">
      <protection locked="0"/>
    </xf>
    <xf numFmtId="15" fontId="13" fillId="0" borderId="0" applyFont="0" applyFill="0" applyBorder="0" applyAlignment="0" applyProtection="0"/>
    <xf numFmtId="17" fontId="13" fillId="0" borderId="0" applyFont="0" applyFill="0" applyBorder="0" applyAlignment="0" applyProtection="0"/>
    <xf numFmtId="37" fontId="13" fillId="0" borderId="46" applyFont="0" applyFill="0" applyBorder="0" applyAlignment="0" applyProtection="0">
      <alignment vertical="center"/>
    </xf>
    <xf numFmtId="170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2" fontId="13" fillId="11" borderId="0"/>
    <xf numFmtId="2" fontId="13" fillId="11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24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24" fillId="0" borderId="0" applyFont="0" applyFill="0" applyBorder="0" applyAlignment="0" applyProtection="0"/>
    <xf numFmtId="9" fontId="13" fillId="0" borderId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" fillId="0" borderId="0"/>
    <xf numFmtId="0" fontId="8" fillId="0" borderId="0"/>
    <xf numFmtId="0" fontId="13" fillId="0" borderId="0"/>
    <xf numFmtId="0" fontId="7" fillId="0" borderId="0"/>
    <xf numFmtId="9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165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0" fontId="2" fillId="0" borderId="0"/>
    <xf numFmtId="165" fontId="13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3">
    <xf numFmtId="0" fontId="0" fillId="0" borderId="0" xfId="0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7" fillId="0" borderId="0" xfId="0" applyFont="1"/>
    <xf numFmtId="0" fontId="0" fillId="0" borderId="0" xfId="0" applyAlignment="1">
      <alignment vertical="center"/>
    </xf>
    <xf numFmtId="0" fontId="15" fillId="0" borderId="0" xfId="0" applyFont="1"/>
    <xf numFmtId="2" fontId="13" fillId="2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" fontId="19" fillId="0" borderId="0" xfId="5" applyNumberFormat="1" applyFont="1" applyAlignment="1">
      <alignment horizontal="center"/>
    </xf>
    <xf numFmtId="0" fontId="12" fillId="13" borderId="9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2" fontId="12" fillId="0" borderId="48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2" fontId="12" fillId="0" borderId="33" xfId="0" applyNumberFormat="1" applyFont="1" applyBorder="1" applyAlignment="1">
      <alignment horizontal="center" vertical="center"/>
    </xf>
    <xf numFmtId="2" fontId="32" fillId="0" borderId="8" xfId="0" applyNumberFormat="1" applyFont="1" applyBorder="1" applyAlignment="1">
      <alignment horizontal="center" vertical="center"/>
    </xf>
    <xf numFmtId="0" fontId="12" fillId="2" borderId="23" xfId="0" applyFont="1" applyFill="1" applyBorder="1" applyAlignment="1">
      <alignment horizontal="right"/>
    </xf>
    <xf numFmtId="0" fontId="12" fillId="2" borderId="24" xfId="0" applyFont="1" applyFill="1" applyBorder="1" applyAlignment="1">
      <alignment horizontal="right"/>
    </xf>
    <xf numFmtId="0" fontId="12" fillId="2" borderId="39" xfId="0" applyFont="1" applyFill="1" applyBorder="1" applyAlignment="1">
      <alignment horizontal="right"/>
    </xf>
    <xf numFmtId="2" fontId="12" fillId="0" borderId="0" xfId="0" applyNumberFormat="1" applyFont="1" applyAlignment="1">
      <alignment horizontal="center" vertical="center"/>
    </xf>
    <xf numFmtId="2" fontId="12" fillId="0" borderId="39" xfId="0" applyNumberFormat="1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2" fontId="32" fillId="0" borderId="39" xfId="0" applyNumberFormat="1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15" borderId="41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6" borderId="54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55" xfId="0" applyFont="1" applyFill="1" applyBorder="1" applyAlignment="1">
      <alignment horizontal="center" vertical="center" wrapText="1"/>
    </xf>
    <xf numFmtId="0" fontId="12" fillId="14" borderId="54" xfId="0" applyFont="1" applyFill="1" applyBorder="1" applyAlignment="1">
      <alignment horizontal="center" vertical="center" wrapText="1"/>
    </xf>
    <xf numFmtId="0" fontId="12" fillId="14" borderId="18" xfId="0" applyFont="1" applyFill="1" applyBorder="1" applyAlignment="1">
      <alignment horizontal="center" vertical="center" wrapText="1"/>
    </xf>
    <xf numFmtId="0" fontId="12" fillId="14" borderId="55" xfId="0" applyFont="1" applyFill="1" applyBorder="1" applyAlignment="1">
      <alignment horizontal="center" vertical="center" wrapText="1"/>
    </xf>
    <xf numFmtId="0" fontId="12" fillId="9" borderId="54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55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15" borderId="42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2" fillId="3" borderId="54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2" fontId="0" fillId="2" borderId="43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2" borderId="59" xfId="0" applyNumberFormat="1" applyFill="1" applyBorder="1" applyAlignment="1">
      <alignment horizontal="center" vertical="center"/>
    </xf>
    <xf numFmtId="2" fontId="0" fillId="2" borderId="60" xfId="0" applyNumberFormat="1" applyFill="1" applyBorder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2" fontId="14" fillId="0" borderId="62" xfId="0" applyNumberFormat="1" applyFont="1" applyBorder="1"/>
    <xf numFmtId="2" fontId="14" fillId="0" borderId="53" xfId="0" applyNumberFormat="1" applyFont="1" applyBorder="1"/>
    <xf numFmtId="2" fontId="32" fillId="0" borderId="51" xfId="0" applyNumberFormat="1" applyFont="1" applyBorder="1"/>
    <xf numFmtId="2" fontId="14" fillId="0" borderId="18" xfId="0" applyNumberFormat="1" applyFont="1" applyBorder="1"/>
    <xf numFmtId="2" fontId="32" fillId="0" borderId="53" xfId="0" applyNumberFormat="1" applyFont="1" applyBorder="1"/>
    <xf numFmtId="2" fontId="32" fillId="0" borderId="9" xfId="0" applyNumberFormat="1" applyFont="1" applyBorder="1"/>
    <xf numFmtId="0" fontId="12" fillId="10" borderId="33" xfId="0" applyFont="1" applyFill="1" applyBorder="1" applyAlignment="1">
      <alignment horizontal="center"/>
    </xf>
    <xf numFmtId="0" fontId="35" fillId="10" borderId="15" xfId="0" applyFont="1" applyFill="1" applyBorder="1" applyAlignment="1">
      <alignment horizontal="right"/>
    </xf>
    <xf numFmtId="166" fontId="36" fillId="10" borderId="15" xfId="0" applyNumberFormat="1" applyFont="1" applyFill="1" applyBorder="1" applyAlignment="1">
      <alignment horizontal="center"/>
    </xf>
    <xf numFmtId="0" fontId="36" fillId="10" borderId="15" xfId="0" applyFont="1" applyFill="1" applyBorder="1"/>
    <xf numFmtId="0" fontId="36" fillId="0" borderId="48" xfId="0" applyFont="1" applyBorder="1"/>
    <xf numFmtId="2" fontId="36" fillId="10" borderId="48" xfId="0" applyNumberFormat="1" applyFont="1" applyFill="1" applyBorder="1"/>
    <xf numFmtId="0" fontId="36" fillId="0" borderId="8" xfId="0" applyFont="1" applyBorder="1"/>
    <xf numFmtId="0" fontId="12" fillId="0" borderId="0" xfId="0" applyFont="1" applyAlignment="1">
      <alignment horizontal="center"/>
    </xf>
    <xf numFmtId="2" fontId="19" fillId="0" borderId="0" xfId="0" applyNumberFormat="1" applyFont="1"/>
    <xf numFmtId="0" fontId="19" fillId="0" borderId="12" xfId="0" applyFont="1" applyBorder="1"/>
    <xf numFmtId="2" fontId="13" fillId="0" borderId="12" xfId="0" applyNumberFormat="1" applyFont="1" applyBorder="1"/>
    <xf numFmtId="2" fontId="37" fillId="0" borderId="0" xfId="0" applyNumberFormat="1" applyFont="1" applyAlignment="1">
      <alignment horizontal="left"/>
    </xf>
    <xf numFmtId="2" fontId="0" fillId="0" borderId="0" xfId="0" applyNumberFormat="1" applyAlignment="1">
      <alignment horizontal="center"/>
    </xf>
    <xf numFmtId="0" fontId="36" fillId="0" borderId="0" xfId="0" applyFont="1"/>
    <xf numFmtId="0" fontId="13" fillId="8" borderId="12" xfId="0" applyFont="1" applyFill="1" applyBorder="1" applyAlignment="1">
      <alignment horizontal="center"/>
    </xf>
    <xf numFmtId="2" fontId="0" fillId="8" borderId="12" xfId="0" applyNumberFormat="1" applyFill="1" applyBorder="1"/>
    <xf numFmtId="2" fontId="0" fillId="0" borderId="0" xfId="0" applyNumberFormat="1"/>
    <xf numFmtId="0" fontId="13" fillId="10" borderId="2" xfId="0" applyFont="1" applyFill="1" applyBorder="1" applyAlignment="1">
      <alignment horizontal="center"/>
    </xf>
    <xf numFmtId="2" fontId="0" fillId="2" borderId="2" xfId="0" applyNumberFormat="1" applyFill="1" applyBorder="1"/>
    <xf numFmtId="2" fontId="13" fillId="0" borderId="0" xfId="0" applyNumberFormat="1" applyFont="1" applyAlignment="1">
      <alignment horizontal="center"/>
    </xf>
    <xf numFmtId="2" fontId="13" fillId="0" borderId="0" xfId="0" applyNumberFormat="1" applyFont="1"/>
    <xf numFmtId="0" fontId="13" fillId="5" borderId="1" xfId="0" applyFont="1" applyFill="1" applyBorder="1" applyAlignment="1">
      <alignment horizontal="center"/>
    </xf>
    <xf numFmtId="2" fontId="0" fillId="2" borderId="1" xfId="0" applyNumberFormat="1" applyFill="1" applyBorder="1"/>
    <xf numFmtId="2" fontId="19" fillId="0" borderId="33" xfId="0" applyNumberFormat="1" applyFont="1" applyBorder="1"/>
    <xf numFmtId="0" fontId="19" fillId="0" borderId="9" xfId="0" applyFont="1" applyBorder="1" applyAlignment="1">
      <alignment horizontal="center"/>
    </xf>
    <xf numFmtId="2" fontId="19" fillId="0" borderId="8" xfId="0" applyNumberFormat="1" applyFont="1" applyBorder="1"/>
    <xf numFmtId="2" fontId="19" fillId="0" borderId="9" xfId="0" applyNumberFormat="1" applyFont="1" applyBorder="1"/>
    <xf numFmtId="0" fontId="38" fillId="4" borderId="0" xfId="0" applyFont="1" applyFill="1"/>
    <xf numFmtId="0" fontId="39" fillId="0" borderId="0" xfId="0" applyFont="1"/>
    <xf numFmtId="0" fontId="17" fillId="0" borderId="21" xfId="0" applyFont="1" applyBorder="1"/>
    <xf numFmtId="0" fontId="17" fillId="0" borderId="15" xfId="0" applyFont="1" applyBorder="1"/>
    <xf numFmtId="0" fontId="0" fillId="0" borderId="22" xfId="0" applyBorder="1"/>
    <xf numFmtId="0" fontId="13" fillId="16" borderId="41" xfId="0" applyFont="1" applyFill="1" applyBorder="1"/>
    <xf numFmtId="0" fontId="17" fillId="0" borderId="5" xfId="0" applyFont="1" applyBorder="1"/>
    <xf numFmtId="0" fontId="15" fillId="0" borderId="0" xfId="0" applyFont="1" applyAlignment="1">
      <alignment horizontal="center" vertical="center"/>
    </xf>
    <xf numFmtId="0" fontId="0" fillId="0" borderId="45" xfId="0" applyBorder="1"/>
    <xf numFmtId="0" fontId="40" fillId="8" borderId="53" xfId="0" applyFont="1" applyFill="1" applyBorder="1"/>
    <xf numFmtId="0" fontId="17" fillId="0" borderId="33" xfId="0" applyFont="1" applyBorder="1"/>
    <xf numFmtId="0" fontId="12" fillId="0" borderId="48" xfId="0" applyFont="1" applyBorder="1"/>
    <xf numFmtId="0" fontId="17" fillId="0" borderId="48" xfId="0" applyFont="1" applyBorder="1" applyAlignment="1">
      <alignment horizontal="center" vertical="center"/>
    </xf>
    <xf numFmtId="0" fontId="15" fillId="0" borderId="48" xfId="0" applyFont="1" applyBorder="1"/>
    <xf numFmtId="0" fontId="17" fillId="0" borderId="48" xfId="0" applyFont="1" applyBorder="1"/>
    <xf numFmtId="0" fontId="0" fillId="0" borderId="8" xfId="0" applyBorder="1"/>
    <xf numFmtId="0" fontId="40" fillId="8" borderId="65" xfId="0" applyFont="1" applyFill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1" fillId="12" borderId="53" xfId="0" applyFont="1" applyFill="1" applyBorder="1"/>
    <xf numFmtId="0" fontId="19" fillId="0" borderId="0" xfId="0" applyFont="1"/>
    <xf numFmtId="0" fontId="17" fillId="0" borderId="0" xfId="0" quotePrefix="1" applyFont="1" applyAlignment="1">
      <alignment horizontal="center" vertical="center"/>
    </xf>
    <xf numFmtId="0" fontId="41" fillId="12" borderId="42" xfId="0" applyFont="1" applyFill="1" applyBorder="1"/>
    <xf numFmtId="0" fontId="37" fillId="0" borderId="0" xfId="0" applyFont="1"/>
    <xf numFmtId="0" fontId="15" fillId="0" borderId="23" xfId="0" applyFont="1" applyBorder="1"/>
    <xf numFmtId="0" fontId="12" fillId="0" borderId="24" xfId="0" applyFont="1" applyBorder="1"/>
    <xf numFmtId="0" fontId="17" fillId="0" borderId="24" xfId="0" applyFont="1" applyBorder="1"/>
    <xf numFmtId="0" fontId="15" fillId="0" borderId="24" xfId="0" applyFont="1" applyBorder="1"/>
    <xf numFmtId="0" fontId="0" fillId="0" borderId="39" xfId="0" applyBorder="1"/>
    <xf numFmtId="0" fontId="19" fillId="0" borderId="42" xfId="0" applyFont="1" applyBorder="1"/>
    <xf numFmtId="0" fontId="13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164" fontId="13" fillId="0" borderId="4" xfId="313" applyFont="1" applyFill="1" applyBorder="1" applyAlignment="1">
      <alignment horizontal="right" vertical="center" wrapText="1"/>
    </xf>
    <xf numFmtId="164" fontId="13" fillId="0" borderId="30" xfId="313" applyFont="1" applyFill="1" applyBorder="1" applyAlignment="1" applyProtection="1">
      <alignment horizontal="center" vertical="center"/>
      <protection locked="0"/>
    </xf>
    <xf numFmtId="164" fontId="14" fillId="0" borderId="7" xfId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3" fillId="0" borderId="0" xfId="0" applyNumberFormat="1" applyFont="1" applyAlignment="1">
      <alignment vertical="center"/>
    </xf>
    <xf numFmtId="2" fontId="12" fillId="0" borderId="36" xfId="0" applyNumberFormat="1" applyFont="1" applyBorder="1" applyAlignment="1">
      <alignment horizontal="left" vertical="center" wrapText="1"/>
    </xf>
    <xf numFmtId="2" fontId="12" fillId="0" borderId="37" xfId="0" applyNumberFormat="1" applyFont="1" applyBorder="1" applyAlignment="1">
      <alignment horizontal="center" vertical="center" wrapText="1"/>
    </xf>
    <xf numFmtId="172" fontId="12" fillId="0" borderId="36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left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172" fontId="12" fillId="0" borderId="40" xfId="0" applyNumberFormat="1" applyFont="1" applyBorder="1" applyAlignment="1">
      <alignment horizontal="right" vertical="center"/>
    </xf>
    <xf numFmtId="0" fontId="32" fillId="0" borderId="3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172" fontId="14" fillId="0" borderId="4" xfId="0" applyNumberFormat="1" applyFont="1" applyBorder="1" applyAlignment="1">
      <alignment horizontal="right" vertical="center" wrapText="1"/>
    </xf>
    <xf numFmtId="0" fontId="32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left" vertical="center"/>
    </xf>
    <xf numFmtId="172" fontId="12" fillId="0" borderId="10" xfId="0" applyNumberFormat="1" applyFont="1" applyBorder="1" applyAlignment="1">
      <alignment horizontal="right" vertical="center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28" xfId="5" applyFont="1" applyBorder="1" applyAlignment="1">
      <alignment horizontal="left" vertical="center" wrapText="1"/>
    </xf>
    <xf numFmtId="0" fontId="13" fillId="0" borderId="68" xfId="5" applyFont="1" applyBorder="1" applyAlignment="1">
      <alignment horizontal="left" vertical="center"/>
    </xf>
    <xf numFmtId="9" fontId="13" fillId="0" borderId="14" xfId="2" applyFont="1" applyFill="1" applyBorder="1" applyAlignment="1">
      <alignment horizontal="center" vertical="center" wrapText="1"/>
    </xf>
    <xf numFmtId="0" fontId="12" fillId="0" borderId="60" xfId="5" applyFont="1" applyBorder="1" applyAlignment="1">
      <alignment horizontal="left" vertical="center" wrapText="1"/>
    </xf>
    <xf numFmtId="9" fontId="12" fillId="0" borderId="14" xfId="2" applyFont="1" applyFill="1" applyBorder="1" applyAlignment="1">
      <alignment horizontal="center" vertical="center" wrapText="1"/>
    </xf>
    <xf numFmtId="9" fontId="13" fillId="0" borderId="69" xfId="2" applyFont="1" applyFill="1" applyBorder="1" applyAlignment="1">
      <alignment horizontal="center" vertical="center" wrapText="1"/>
    </xf>
    <xf numFmtId="0" fontId="12" fillId="0" borderId="33" xfId="5" applyFont="1" applyBorder="1" applyAlignment="1">
      <alignment horizontal="left" vertical="center"/>
    </xf>
    <xf numFmtId="0" fontId="12" fillId="0" borderId="5" xfId="5" applyFont="1" applyBorder="1" applyAlignment="1">
      <alignment horizontal="left" vertical="center"/>
    </xf>
    <xf numFmtId="0" fontId="13" fillId="0" borderId="0" xfId="235" applyAlignment="1" applyProtection="1">
      <alignment vertical="center"/>
      <protection locked="0"/>
    </xf>
    <xf numFmtId="2" fontId="12" fillId="0" borderId="36" xfId="235" applyNumberFormat="1" applyFont="1" applyBorder="1" applyAlignment="1">
      <alignment horizontal="left" vertical="center" wrapText="1"/>
    </xf>
    <xf numFmtId="2" fontId="12" fillId="0" borderId="36" xfId="235" applyNumberFormat="1" applyFont="1" applyBorder="1" applyAlignment="1">
      <alignment horizontal="center" vertical="center" wrapText="1"/>
    </xf>
    <xf numFmtId="3" fontId="12" fillId="0" borderId="36" xfId="235" applyNumberFormat="1" applyFont="1" applyBorder="1" applyAlignment="1">
      <alignment horizontal="center" vertical="center" wrapText="1"/>
    </xf>
    <xf numFmtId="172" fontId="12" fillId="0" borderId="36" xfId="235" applyNumberFormat="1" applyFont="1" applyBorder="1" applyAlignment="1">
      <alignment horizontal="center" vertical="center" wrapText="1"/>
    </xf>
    <xf numFmtId="164" fontId="12" fillId="0" borderId="36" xfId="313" applyFont="1" applyFill="1" applyBorder="1" applyAlignment="1">
      <alignment horizontal="center" vertical="center" wrapText="1"/>
    </xf>
    <xf numFmtId="0" fontId="13" fillId="0" borderId="0" xfId="235" applyAlignment="1">
      <alignment vertical="center"/>
    </xf>
    <xf numFmtId="0" fontId="13" fillId="0" borderId="4" xfId="235" applyBorder="1" applyAlignment="1" applyProtection="1">
      <alignment horizontal="left" vertical="center"/>
      <protection locked="0"/>
    </xf>
    <xf numFmtId="0" fontId="12" fillId="0" borderId="0" xfId="235" applyFont="1" applyAlignment="1">
      <alignment horizontal="left" vertical="center" wrapText="1"/>
    </xf>
    <xf numFmtId="0" fontId="13" fillId="0" borderId="4" xfId="235" applyBorder="1" applyAlignment="1" applyProtection="1">
      <alignment horizontal="center" vertical="center"/>
      <protection locked="0"/>
    </xf>
    <xf numFmtId="3" fontId="13" fillId="0" borderId="4" xfId="235" applyNumberFormat="1" applyBorder="1" applyAlignment="1" applyProtection="1">
      <alignment horizontal="center" vertical="center"/>
      <protection locked="0"/>
    </xf>
    <xf numFmtId="164" fontId="13" fillId="0" borderId="4" xfId="235" applyNumberFormat="1" applyBorder="1" applyAlignment="1" applyProtection="1">
      <alignment horizontal="right" vertical="center"/>
      <protection locked="0"/>
    </xf>
    <xf numFmtId="0" fontId="13" fillId="0" borderId="29" xfId="235" applyBorder="1" applyAlignment="1" applyProtection="1">
      <alignment horizontal="left" vertical="center"/>
      <protection locked="0"/>
    </xf>
    <xf numFmtId="0" fontId="13" fillId="0" borderId="29" xfId="235" applyBorder="1" applyAlignment="1" applyProtection="1">
      <alignment horizontal="left" vertical="center" wrapText="1"/>
      <protection locked="0"/>
    </xf>
    <xf numFmtId="0" fontId="13" fillId="0" borderId="29" xfId="235" applyBorder="1" applyAlignment="1" applyProtection="1">
      <alignment horizontal="center" vertical="center"/>
      <protection locked="0"/>
    </xf>
    <xf numFmtId="3" fontId="13" fillId="0" borderId="29" xfId="235" applyNumberFormat="1" applyBorder="1" applyAlignment="1" applyProtection="1">
      <alignment horizontal="center" vertical="center"/>
      <protection locked="0"/>
    </xf>
    <xf numFmtId="164" fontId="13" fillId="0" borderId="29" xfId="235" applyNumberFormat="1" applyBorder="1" applyAlignment="1" applyProtection="1">
      <alignment horizontal="right" vertical="center"/>
      <protection locked="0"/>
    </xf>
    <xf numFmtId="164" fontId="13" fillId="0" borderId="0" xfId="235" applyNumberFormat="1" applyAlignment="1" applyProtection="1">
      <alignment horizontal="right" vertical="center"/>
      <protection locked="0"/>
    </xf>
    <xf numFmtId="164" fontId="13" fillId="0" borderId="0" xfId="235" applyNumberFormat="1" applyAlignment="1" applyProtection="1">
      <alignment vertical="center"/>
      <protection locked="0"/>
    </xf>
    <xf numFmtId="0" fontId="13" fillId="0" borderId="4" xfId="235" applyBorder="1" applyAlignment="1">
      <alignment horizontal="center" vertical="center"/>
    </xf>
    <xf numFmtId="3" fontId="13" fillId="0" borderId="4" xfId="235" applyNumberFormat="1" applyBorder="1" applyAlignment="1">
      <alignment horizontal="center" vertical="center"/>
    </xf>
    <xf numFmtId="164" fontId="13" fillId="0" borderId="4" xfId="314" applyNumberFormat="1" applyFont="1" applyFill="1" applyBorder="1" applyAlignment="1" applyProtection="1">
      <alignment horizontal="right" vertical="center"/>
    </xf>
    <xf numFmtId="164" fontId="0" fillId="0" borderId="4" xfId="314" applyNumberFormat="1" applyFont="1" applyFill="1" applyBorder="1" applyAlignment="1" applyProtection="1">
      <alignment horizontal="right" vertical="center"/>
    </xf>
    <xf numFmtId="0" fontId="44" fillId="0" borderId="4" xfId="235" applyFont="1" applyBorder="1" applyAlignment="1" applyProtection="1">
      <alignment vertical="center"/>
      <protection locked="0"/>
    </xf>
    <xf numFmtId="164" fontId="13" fillId="0" borderId="29" xfId="313" applyFont="1" applyFill="1" applyBorder="1" applyAlignment="1" applyProtection="1">
      <alignment horizontal="center" vertical="center"/>
      <protection locked="0"/>
    </xf>
    <xf numFmtId="9" fontId="13" fillId="0" borderId="29" xfId="313" applyNumberFormat="1" applyFont="1" applyFill="1" applyBorder="1" applyAlignment="1" applyProtection="1">
      <alignment horizontal="center" vertical="center"/>
      <protection locked="0"/>
    </xf>
    <xf numFmtId="9" fontId="13" fillId="0" borderId="29" xfId="35" applyFont="1" applyFill="1" applyBorder="1" applyAlignment="1" applyProtection="1">
      <alignment horizontal="center" vertical="center"/>
      <protection locked="0"/>
    </xf>
    <xf numFmtId="0" fontId="14" fillId="0" borderId="0" xfId="235" applyFont="1" applyAlignment="1">
      <alignment vertical="center"/>
    </xf>
    <xf numFmtId="0" fontId="13" fillId="0" borderId="4" xfId="235" applyBorder="1" applyAlignment="1" applyProtection="1">
      <alignment horizontal="right" vertical="center"/>
      <protection locked="0"/>
    </xf>
    <xf numFmtId="0" fontId="13" fillId="0" borderId="4" xfId="235" applyBorder="1" applyAlignment="1" applyProtection="1">
      <alignment horizontal="left" vertical="center" wrapText="1"/>
      <protection locked="0"/>
    </xf>
    <xf numFmtId="164" fontId="13" fillId="0" borderId="4" xfId="313" applyFont="1" applyFill="1" applyBorder="1" applyAlignment="1" applyProtection="1">
      <alignment horizontal="right" vertical="center"/>
      <protection locked="0"/>
    </xf>
    <xf numFmtId="164" fontId="13" fillId="0" borderId="4" xfId="313" applyFont="1" applyFill="1" applyBorder="1" applyAlignment="1" applyProtection="1">
      <alignment horizontal="center" vertical="center"/>
      <protection locked="0"/>
    </xf>
    <xf numFmtId="9" fontId="0" fillId="0" borderId="4" xfId="35" applyFont="1" applyFill="1" applyBorder="1" applyAlignment="1" applyProtection="1">
      <alignment horizontal="right" vertical="center"/>
      <protection locked="0"/>
    </xf>
    <xf numFmtId="0" fontId="13" fillId="0" borderId="3" xfId="235" applyBorder="1" applyAlignment="1" applyProtection="1">
      <alignment vertical="center"/>
      <protection locked="0"/>
    </xf>
    <xf numFmtId="0" fontId="13" fillId="0" borderId="10" xfId="235" applyBorder="1" applyAlignment="1" applyProtection="1">
      <alignment vertical="center"/>
      <protection locked="0"/>
    </xf>
    <xf numFmtId="0" fontId="13" fillId="0" borderId="10" xfId="235" applyBorder="1" applyAlignment="1">
      <alignment vertical="center"/>
    </xf>
    <xf numFmtId="0" fontId="13" fillId="0" borderId="10" xfId="235" applyBorder="1" applyAlignment="1">
      <alignment horizontal="center" vertical="center"/>
    </xf>
    <xf numFmtId="164" fontId="13" fillId="0" borderId="40" xfId="314" applyNumberFormat="1" applyFont="1" applyFill="1" applyBorder="1" applyAlignment="1" applyProtection="1">
      <alignment horizontal="center" vertical="center"/>
    </xf>
    <xf numFmtId="2" fontId="13" fillId="0" borderId="0" xfId="235" applyNumberFormat="1" applyAlignment="1" applyProtection="1">
      <alignment horizontal="center" vertical="center"/>
      <protection locked="0"/>
    </xf>
    <xf numFmtId="0" fontId="13" fillId="0" borderId="6" xfId="235" applyBorder="1" applyAlignment="1" applyProtection="1">
      <alignment vertical="center"/>
      <protection locked="0"/>
    </xf>
    <xf numFmtId="2" fontId="13" fillId="0" borderId="0" xfId="235" applyNumberFormat="1" applyAlignment="1" applyProtection="1">
      <alignment vertical="center"/>
      <protection locked="0"/>
    </xf>
    <xf numFmtId="0" fontId="13" fillId="0" borderId="70" xfId="235" applyBorder="1" applyAlignment="1" applyProtection="1">
      <alignment vertical="center"/>
      <protection locked="0"/>
    </xf>
    <xf numFmtId="0" fontId="12" fillId="0" borderId="0" xfId="235" applyFont="1" applyAlignment="1" applyProtection="1">
      <alignment horizontal="justify" vertical="center" wrapText="1"/>
      <protection locked="0"/>
    </xf>
    <xf numFmtId="0" fontId="13" fillId="0" borderId="0" xfId="235" applyAlignment="1" applyProtection="1">
      <alignment horizontal="justify" vertical="center" wrapText="1"/>
      <protection locked="0"/>
    </xf>
    <xf numFmtId="0" fontId="44" fillId="0" borderId="0" xfId="235" applyFont="1" applyAlignment="1" applyProtection="1">
      <alignment horizontal="justify" vertical="center" wrapText="1"/>
      <protection locked="0"/>
    </xf>
    <xf numFmtId="0" fontId="25" fillId="0" borderId="0" xfId="235" applyFont="1" applyAlignment="1" applyProtection="1">
      <alignment horizontal="left" vertical="center" wrapText="1"/>
      <protection locked="0"/>
    </xf>
    <xf numFmtId="0" fontId="13" fillId="0" borderId="4" xfId="235" quotePrefix="1" applyBorder="1" applyAlignment="1" applyProtection="1">
      <alignment horizontal="left" vertical="center"/>
      <protection locked="0"/>
    </xf>
    <xf numFmtId="0" fontId="13" fillId="0" borderId="4" xfId="235" applyBorder="1" applyAlignment="1" applyProtection="1">
      <alignment vertical="center"/>
      <protection locked="0"/>
    </xf>
    <xf numFmtId="164" fontId="13" fillId="0" borderId="4" xfId="235" applyNumberFormat="1" applyBorder="1" applyAlignment="1" applyProtection="1">
      <alignment vertical="center"/>
      <protection locked="0"/>
    </xf>
    <xf numFmtId="0" fontId="13" fillId="0" borderId="4" xfId="235" applyBorder="1" applyAlignment="1">
      <alignment vertical="center"/>
    </xf>
    <xf numFmtId="0" fontId="12" fillId="0" borderId="4" xfId="235" applyFont="1" applyBorder="1" applyAlignment="1">
      <alignment horizontal="left" vertical="center" wrapText="1"/>
    </xf>
    <xf numFmtId="0" fontId="13" fillId="0" borderId="4" xfId="235" applyBorder="1" applyAlignment="1">
      <alignment horizontal="center" vertical="center" wrapText="1"/>
    </xf>
    <xf numFmtId="0" fontId="13" fillId="0" borderId="4" xfId="235" applyBorder="1" applyAlignment="1">
      <alignment horizontal="left" vertical="center" wrapText="1"/>
    </xf>
    <xf numFmtId="164" fontId="13" fillId="0" borderId="4" xfId="313" applyFont="1" applyFill="1" applyBorder="1" applyAlignment="1" applyProtection="1">
      <alignment horizontal="center" vertical="center"/>
    </xf>
    <xf numFmtId="3" fontId="13" fillId="0" borderId="4" xfId="235" applyNumberFormat="1" applyBorder="1" applyAlignment="1">
      <alignment horizontal="center" vertical="center" wrapText="1"/>
    </xf>
    <xf numFmtId="164" fontId="13" fillId="0" borderId="4" xfId="313" applyFont="1" applyFill="1" applyBorder="1" applyAlignment="1">
      <alignment horizontal="center" vertical="center" wrapText="1"/>
    </xf>
    <xf numFmtId="9" fontId="13" fillId="0" borderId="4" xfId="315" applyFont="1" applyFill="1" applyBorder="1" applyAlignment="1">
      <alignment horizontal="right" vertical="center" wrapText="1"/>
    </xf>
    <xf numFmtId="0" fontId="13" fillId="0" borderId="30" xfId="235" applyBorder="1" applyAlignment="1" applyProtection="1">
      <alignment vertical="center"/>
      <protection locked="0"/>
    </xf>
    <xf numFmtId="0" fontId="44" fillId="0" borderId="30" xfId="235" applyFont="1" applyBorder="1" applyAlignment="1" applyProtection="1">
      <alignment horizontal="left" vertical="center"/>
      <protection locked="0"/>
    </xf>
    <xf numFmtId="0" fontId="13" fillId="0" borderId="30" xfId="235" applyBorder="1" applyAlignment="1" applyProtection="1">
      <alignment horizontal="center" vertical="center"/>
      <protection locked="0"/>
    </xf>
    <xf numFmtId="0" fontId="46" fillId="0" borderId="0" xfId="0" applyFont="1" applyAlignment="1">
      <alignment vertical="center"/>
    </xf>
    <xf numFmtId="164" fontId="13" fillId="2" borderId="29" xfId="235" applyNumberFormat="1" applyFill="1" applyBorder="1" applyAlignment="1" applyProtection="1">
      <alignment horizontal="right" vertical="center"/>
      <protection locked="0"/>
    </xf>
    <xf numFmtId="0" fontId="13" fillId="0" borderId="0" xfId="235" applyProtection="1">
      <protection locked="0"/>
    </xf>
    <xf numFmtId="2" fontId="12" fillId="0" borderId="36" xfId="0" applyNumberFormat="1" applyFont="1" applyBorder="1" applyAlignment="1">
      <alignment horizontal="center" vertical="center" wrapText="1"/>
    </xf>
    <xf numFmtId="3" fontId="12" fillId="0" borderId="36" xfId="0" applyNumberFormat="1" applyFont="1" applyBorder="1" applyAlignment="1">
      <alignment horizontal="center" vertical="center" wrapText="1"/>
    </xf>
    <xf numFmtId="164" fontId="12" fillId="0" borderId="36" xfId="318" applyFont="1" applyBorder="1" applyAlignment="1">
      <alignment horizontal="center" vertical="center" wrapText="1"/>
    </xf>
    <xf numFmtId="2" fontId="12" fillId="17" borderId="7" xfId="0" applyNumberFormat="1" applyFont="1" applyFill="1" applyBorder="1" applyAlignment="1">
      <alignment horizontal="left" vertical="center"/>
    </xf>
    <xf numFmtId="2" fontId="12" fillId="17" borderId="38" xfId="0" applyNumberFormat="1" applyFont="1" applyFill="1" applyBorder="1" applyAlignment="1">
      <alignment horizontal="left" vertical="center"/>
    </xf>
    <xf numFmtId="2" fontId="12" fillId="17" borderId="4" xfId="0" applyNumberFormat="1" applyFont="1" applyFill="1" applyBorder="1" applyAlignment="1">
      <alignment horizontal="center" vertical="center"/>
    </xf>
    <xf numFmtId="3" fontId="12" fillId="17" borderId="4" xfId="0" applyNumberFormat="1" applyFont="1" applyFill="1" applyBorder="1" applyAlignment="1">
      <alignment horizontal="center" vertical="center"/>
    </xf>
    <xf numFmtId="172" fontId="12" fillId="17" borderId="4" xfId="0" applyNumberFormat="1" applyFont="1" applyFill="1" applyBorder="1" applyAlignment="1">
      <alignment horizontal="left" vertical="center"/>
    </xf>
    <xf numFmtId="164" fontId="12" fillId="17" borderId="4" xfId="318" applyFont="1" applyFill="1" applyBorder="1" applyAlignment="1">
      <alignment horizontal="left" vertical="center"/>
    </xf>
    <xf numFmtId="2" fontId="13" fillId="3" borderId="7" xfId="0" applyNumberFormat="1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top"/>
    </xf>
    <xf numFmtId="0" fontId="32" fillId="3" borderId="38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172" fontId="14" fillId="3" borderId="4" xfId="0" applyNumberFormat="1" applyFont="1" applyFill="1" applyBorder="1" applyAlignment="1">
      <alignment horizontal="center" vertical="center"/>
    </xf>
    <xf numFmtId="0" fontId="13" fillId="0" borderId="38" xfId="235" applyBorder="1" applyAlignment="1">
      <alignment vertical="top"/>
    </xf>
    <xf numFmtId="0" fontId="12" fillId="0" borderId="38" xfId="235" applyFont="1" applyBorder="1" applyAlignment="1">
      <alignment horizontal="left" wrapText="1"/>
    </xf>
    <xf numFmtId="0" fontId="47" fillId="0" borderId="4" xfId="235" applyFont="1" applyBorder="1" applyAlignment="1" applyProtection="1">
      <alignment vertical="center"/>
      <protection locked="0"/>
    </xf>
    <xf numFmtId="164" fontId="13" fillId="0" borderId="4" xfId="314" applyNumberFormat="1" applyFont="1" applyBorder="1" applyAlignment="1" applyProtection="1">
      <alignment horizontal="right" vertical="center"/>
    </xf>
    <xf numFmtId="164" fontId="0" fillId="0" borderId="4" xfId="314" applyNumberFormat="1" applyFont="1" applyBorder="1" applyAlignment="1" applyProtection="1">
      <alignment horizontal="right" vertical="center"/>
    </xf>
    <xf numFmtId="0" fontId="12" fillId="0" borderId="4" xfId="235" applyFont="1" applyBorder="1" applyAlignment="1" applyProtection="1">
      <alignment horizontal="left" vertical="center" wrapText="1"/>
      <protection locked="0"/>
    </xf>
    <xf numFmtId="0" fontId="13" fillId="0" borderId="38" xfId="0" applyFont="1" applyBorder="1"/>
    <xf numFmtId="0" fontId="12" fillId="0" borderId="38" xfId="0" applyFont="1" applyBorder="1"/>
    <xf numFmtId="0" fontId="14" fillId="0" borderId="38" xfId="235" applyFont="1" applyBorder="1"/>
    <xf numFmtId="0" fontId="12" fillId="0" borderId="4" xfId="235" applyFont="1" applyBorder="1" applyAlignment="1" applyProtection="1">
      <alignment horizontal="left" vertical="center"/>
      <protection locked="0"/>
    </xf>
    <xf numFmtId="0" fontId="13" fillId="0" borderId="13" xfId="235" applyBorder="1" applyAlignment="1" applyProtection="1">
      <alignment vertical="center"/>
      <protection locked="0"/>
    </xf>
    <xf numFmtId="0" fontId="13" fillId="0" borderId="19" xfId="235" applyBorder="1" applyAlignment="1" applyProtection="1">
      <alignment vertical="center"/>
      <protection locked="0"/>
    </xf>
    <xf numFmtId="0" fontId="13" fillId="0" borderId="19" xfId="235" applyBorder="1" applyAlignment="1">
      <alignment vertical="center"/>
    </xf>
    <xf numFmtId="0" fontId="13" fillId="0" borderId="19" xfId="235" applyBorder="1" applyAlignment="1">
      <alignment horizontal="center" vertical="center"/>
    </xf>
    <xf numFmtId="164" fontId="13" fillId="0" borderId="34" xfId="314" applyNumberFormat="1" applyFont="1" applyBorder="1" applyAlignment="1" applyProtection="1">
      <alignment horizontal="center" vertical="center"/>
    </xf>
    <xf numFmtId="2" fontId="13" fillId="0" borderId="0" xfId="235" applyNumberFormat="1" applyAlignment="1" applyProtection="1">
      <alignment horizontal="center"/>
      <protection locked="0"/>
    </xf>
    <xf numFmtId="164" fontId="13" fillId="0" borderId="0" xfId="235" applyNumberFormat="1" applyAlignment="1" applyProtection="1">
      <alignment horizontal="right"/>
      <protection locked="0"/>
    </xf>
    <xf numFmtId="0" fontId="44" fillId="0" borderId="0" xfId="235" applyFont="1" applyAlignment="1" applyProtection="1">
      <alignment vertical="center"/>
      <protection locked="0"/>
    </xf>
    <xf numFmtId="0" fontId="13" fillId="0" borderId="6" xfId="235" applyBorder="1" applyProtection="1">
      <protection locked="0"/>
    </xf>
    <xf numFmtId="2" fontId="13" fillId="0" borderId="0" xfId="235" applyNumberFormat="1" applyProtection="1">
      <protection locked="0"/>
    </xf>
    <xf numFmtId="0" fontId="13" fillId="0" borderId="70" xfId="235" applyBorder="1" applyProtection="1">
      <protection locked="0"/>
    </xf>
    <xf numFmtId="0" fontId="13" fillId="0" borderId="29" xfId="0" applyFont="1" applyBorder="1" applyAlignment="1">
      <alignment horizontal="left" vertical="center"/>
    </xf>
    <xf numFmtId="0" fontId="12" fillId="0" borderId="29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" fontId="13" fillId="0" borderId="4" xfId="0" applyNumberFormat="1" applyFont="1" applyBorder="1" applyAlignment="1">
      <alignment horizontal="center" vertical="center"/>
    </xf>
    <xf numFmtId="172" fontId="13" fillId="0" borderId="4" xfId="0" applyNumberFormat="1" applyFont="1" applyBorder="1" applyAlignment="1">
      <alignment horizontal="right" vertical="center"/>
    </xf>
    <xf numFmtId="164" fontId="13" fillId="0" borderId="7" xfId="1" applyFont="1" applyFill="1" applyBorder="1" applyAlignment="1">
      <alignment horizontal="right" vertical="center"/>
    </xf>
    <xf numFmtId="0" fontId="13" fillId="0" borderId="35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center" vertical="center"/>
    </xf>
    <xf numFmtId="164" fontId="13" fillId="0" borderId="0" xfId="1" applyFont="1" applyFill="1" applyAlignment="1">
      <alignment vertical="center"/>
    </xf>
    <xf numFmtId="0" fontId="13" fillId="0" borderId="36" xfId="0" applyFont="1" applyBorder="1" applyAlignment="1" applyProtection="1">
      <alignment vertical="center"/>
      <protection locked="0"/>
    </xf>
    <xf numFmtId="0" fontId="13" fillId="0" borderId="36" xfId="0" applyFont="1" applyBorder="1" applyAlignment="1">
      <alignment vertical="center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4" xfId="0" applyFont="1" applyBorder="1" applyAlignment="1">
      <alignment vertical="center"/>
    </xf>
    <xf numFmtId="0" fontId="13" fillId="0" borderId="29" xfId="0" applyFont="1" applyBorder="1" applyAlignment="1" applyProtection="1">
      <alignment vertical="center"/>
      <protection locked="0"/>
    </xf>
    <xf numFmtId="0" fontId="13" fillId="0" borderId="29" xfId="0" applyFont="1" applyBorder="1" applyAlignment="1">
      <alignment vertical="center"/>
    </xf>
    <xf numFmtId="0" fontId="48" fillId="0" borderId="5" xfId="309" applyFont="1" applyBorder="1" applyAlignment="1">
      <alignment horizontal="left" vertical="center"/>
    </xf>
    <xf numFmtId="0" fontId="23" fillId="0" borderId="0" xfId="309" applyFont="1" applyAlignment="1">
      <alignment vertical="center"/>
    </xf>
    <xf numFmtId="0" fontId="49" fillId="0" borderId="0" xfId="309" applyFont="1" applyAlignment="1">
      <alignment horizontal="left" vertical="center"/>
    </xf>
    <xf numFmtId="0" fontId="23" fillId="0" borderId="0" xfId="309" applyFont="1" applyAlignment="1">
      <alignment horizontal="left" vertical="center"/>
    </xf>
    <xf numFmtId="0" fontId="48" fillId="0" borderId="0" xfId="309" applyFont="1" applyAlignment="1">
      <alignment horizontal="center" vertical="center"/>
    </xf>
    <xf numFmtId="2" fontId="45" fillId="0" borderId="23" xfId="3" applyNumberFormat="1" applyFont="1" applyBorder="1" applyAlignment="1">
      <alignment vertical="center" wrapText="1"/>
    </xf>
    <xf numFmtId="2" fontId="45" fillId="0" borderId="24" xfId="3" applyNumberFormat="1" applyFont="1" applyBorder="1" applyAlignment="1">
      <alignment vertical="center" wrapText="1"/>
    </xf>
    <xf numFmtId="0" fontId="50" fillId="16" borderId="0" xfId="0" applyFont="1" applyFill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3" fontId="45" fillId="0" borderId="24" xfId="3" applyNumberFormat="1" applyFont="1" applyBorder="1" applyAlignment="1">
      <alignment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36" xfId="0" applyNumberFormat="1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3" fontId="49" fillId="0" borderId="0" xfId="309" applyNumberFormat="1" applyFont="1" applyAlignment="1">
      <alignment horizontal="right" vertical="center"/>
    </xf>
    <xf numFmtId="0" fontId="12" fillId="0" borderId="0" xfId="5" applyFont="1" applyAlignment="1">
      <alignment horizontal="center" vertical="center"/>
    </xf>
    <xf numFmtId="0" fontId="23" fillId="0" borderId="0" xfId="309" applyFont="1" applyAlignment="1">
      <alignment horizontal="center" vertical="center"/>
    </xf>
    <xf numFmtId="0" fontId="12" fillId="0" borderId="13" xfId="5" applyFont="1" applyBorder="1" applyAlignment="1">
      <alignment horizontal="left" vertical="center"/>
    </xf>
    <xf numFmtId="0" fontId="12" fillId="0" borderId="13" xfId="5" applyFont="1" applyBorder="1" applyAlignment="1">
      <alignment horizontal="left" vertical="center" wrapText="1"/>
    </xf>
    <xf numFmtId="0" fontId="12" fillId="0" borderId="19" xfId="5" applyFont="1" applyBorder="1" applyAlignment="1">
      <alignment vertical="center"/>
    </xf>
    <xf numFmtId="9" fontId="12" fillId="0" borderId="52" xfId="2" applyFont="1" applyFill="1" applyBorder="1" applyAlignment="1">
      <alignment horizontal="center" vertical="center" wrapText="1"/>
    </xf>
    <xf numFmtId="0" fontId="13" fillId="0" borderId="3" xfId="5" applyFont="1" applyBorder="1" applyAlignment="1">
      <alignment horizontal="left" vertical="center" wrapText="1"/>
    </xf>
    <xf numFmtId="0" fontId="13" fillId="0" borderId="10" xfId="5" applyFont="1" applyBorder="1" applyAlignment="1">
      <alignment vertical="center"/>
    </xf>
    <xf numFmtId="0" fontId="12" fillId="0" borderId="3" xfId="5" applyFont="1" applyBorder="1" applyAlignment="1">
      <alignment horizontal="left" vertical="center" wrapText="1"/>
    </xf>
    <xf numFmtId="0" fontId="12" fillId="0" borderId="10" xfId="5" applyFont="1" applyBorder="1" applyAlignment="1">
      <alignment vertical="center"/>
    </xf>
    <xf numFmtId="0" fontId="13" fillId="0" borderId="6" xfId="5" applyFont="1" applyBorder="1" applyAlignment="1">
      <alignment horizontal="left" vertical="center"/>
    </xf>
    <xf numFmtId="0" fontId="13" fillId="0" borderId="16" xfId="5" applyFont="1" applyBorder="1" applyAlignment="1">
      <alignment horizontal="left" vertical="center" wrapText="1"/>
    </xf>
    <xf numFmtId="0" fontId="12" fillId="0" borderId="48" xfId="5" applyFont="1" applyBorder="1" applyAlignment="1">
      <alignment horizontal="center" vertical="center" wrapText="1"/>
    </xf>
    <xf numFmtId="3" fontId="12" fillId="0" borderId="48" xfId="5" applyNumberFormat="1" applyFont="1" applyBorder="1" applyAlignment="1">
      <alignment horizontal="center" vertical="center" wrapText="1"/>
    </xf>
    <xf numFmtId="0" fontId="12" fillId="0" borderId="0" xfId="5" applyFont="1" applyAlignment="1">
      <alignment horizontal="left" vertical="center" wrapText="1"/>
    </xf>
    <xf numFmtId="0" fontId="12" fillId="0" borderId="0" xfId="5" applyFont="1" applyAlignment="1">
      <alignment horizontal="center" vertical="center" wrapText="1"/>
    </xf>
    <xf numFmtId="3" fontId="12" fillId="0" borderId="0" xfId="5" applyNumberFormat="1" applyFont="1" applyAlignment="1">
      <alignment horizontal="center" vertical="center" wrapText="1"/>
    </xf>
    <xf numFmtId="167" fontId="32" fillId="0" borderId="0" xfId="5" applyNumberFormat="1" applyFont="1" applyAlignment="1">
      <alignment horizontal="right" vertical="center"/>
    </xf>
    <xf numFmtId="2" fontId="12" fillId="17" borderId="7" xfId="0" applyNumberFormat="1" applyFont="1" applyFill="1" applyBorder="1" applyAlignment="1">
      <alignment horizontal="left" vertical="center" wrapText="1"/>
    </xf>
    <xf numFmtId="2" fontId="12" fillId="17" borderId="38" xfId="0" applyNumberFormat="1" applyFont="1" applyFill="1" applyBorder="1" applyAlignment="1">
      <alignment horizontal="left" vertical="center" wrapText="1"/>
    </xf>
    <xf numFmtId="2" fontId="12" fillId="17" borderId="4" xfId="0" applyNumberFormat="1" applyFont="1" applyFill="1" applyBorder="1" applyAlignment="1">
      <alignment horizontal="center" vertical="center" wrapText="1"/>
    </xf>
    <xf numFmtId="2" fontId="13" fillId="3" borderId="7" xfId="0" applyNumberFormat="1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/>
    </xf>
    <xf numFmtId="0" fontId="12" fillId="3" borderId="38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/>
    </xf>
    <xf numFmtId="172" fontId="13" fillId="3" borderId="4" xfId="0" applyNumberFormat="1" applyFont="1" applyFill="1" applyBorder="1" applyAlignment="1">
      <alignment horizontal="right" vertical="center"/>
    </xf>
    <xf numFmtId="2" fontId="12" fillId="17" borderId="33" xfId="0" applyNumberFormat="1" applyFont="1" applyFill="1" applyBorder="1" applyAlignment="1">
      <alignment horizontal="left" vertical="center"/>
    </xf>
    <xf numFmtId="2" fontId="12" fillId="17" borderId="66" xfId="0" applyNumberFormat="1" applyFont="1" applyFill="1" applyBorder="1" applyAlignment="1">
      <alignment horizontal="left" vertical="center"/>
    </xf>
    <xf numFmtId="2" fontId="12" fillId="17" borderId="48" xfId="0" applyNumberFormat="1" applyFont="1" applyFill="1" applyBorder="1" applyAlignment="1">
      <alignment horizontal="left" vertical="center" wrapText="1"/>
    </xf>
    <xf numFmtId="2" fontId="12" fillId="17" borderId="67" xfId="0" applyNumberFormat="1" applyFont="1" applyFill="1" applyBorder="1" applyAlignment="1">
      <alignment horizontal="left" vertical="center" wrapText="1"/>
    </xf>
    <xf numFmtId="2" fontId="12" fillId="17" borderId="26" xfId="0" applyNumberFormat="1" applyFont="1" applyFill="1" applyBorder="1" applyAlignment="1">
      <alignment horizontal="center" vertical="center"/>
    </xf>
    <xf numFmtId="172" fontId="13" fillId="3" borderId="30" xfId="0" applyNumberFormat="1" applyFont="1" applyFill="1" applyBorder="1" applyAlignment="1">
      <alignment horizontal="right" vertical="center"/>
    </xf>
    <xf numFmtId="2" fontId="12" fillId="17" borderId="4" xfId="0" applyNumberFormat="1" applyFont="1" applyFill="1" applyBorder="1" applyAlignment="1">
      <alignment horizontal="left" vertical="center"/>
    </xf>
    <xf numFmtId="2" fontId="13" fillId="3" borderId="4" xfId="0" applyNumberFormat="1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top"/>
    </xf>
    <xf numFmtId="0" fontId="32" fillId="3" borderId="4" xfId="0" applyFont="1" applyFill="1" applyBorder="1" applyAlignment="1">
      <alignment horizontal="left" vertical="center"/>
    </xf>
    <xf numFmtId="164" fontId="13" fillId="0" borderId="4" xfId="314" applyNumberFormat="1" applyFont="1" applyFill="1" applyBorder="1" applyAlignment="1" applyProtection="1">
      <alignment vertical="center"/>
    </xf>
    <xf numFmtId="164" fontId="13" fillId="0" borderId="29" xfId="314" applyNumberFormat="1" applyFont="1" applyFill="1" applyBorder="1" applyAlignment="1" applyProtection="1">
      <alignment vertical="center"/>
    </xf>
    <xf numFmtId="0" fontId="13" fillId="0" borderId="2" xfId="235" applyBorder="1" applyAlignment="1" applyProtection="1">
      <alignment vertical="center"/>
      <protection locked="0"/>
    </xf>
    <xf numFmtId="0" fontId="13" fillId="0" borderId="2" xfId="235" applyBorder="1" applyAlignment="1">
      <alignment vertical="center"/>
    </xf>
    <xf numFmtId="0" fontId="13" fillId="0" borderId="2" xfId="235" applyBorder="1" applyAlignment="1">
      <alignment horizontal="center" vertical="center"/>
    </xf>
    <xf numFmtId="164" fontId="12" fillId="0" borderId="9" xfId="313" applyFont="1" applyFill="1" applyBorder="1" applyAlignment="1">
      <alignment vertical="center"/>
    </xf>
    <xf numFmtId="164" fontId="13" fillId="0" borderId="3" xfId="314" applyNumberFormat="1" applyFont="1" applyFill="1" applyBorder="1" applyAlignment="1" applyProtection="1">
      <alignment horizontal="center" vertical="center"/>
    </xf>
    <xf numFmtId="0" fontId="13" fillId="0" borderId="29" xfId="235" applyBorder="1" applyAlignment="1" applyProtection="1">
      <alignment horizontal="right" vertical="center"/>
      <protection locked="0"/>
    </xf>
    <xf numFmtId="164" fontId="12" fillId="0" borderId="9" xfId="318" applyFont="1" applyBorder="1"/>
    <xf numFmtId="0" fontId="13" fillId="0" borderId="5" xfId="5" applyFont="1" applyBorder="1" applyAlignment="1">
      <alignment horizontal="left" vertical="center" wrapText="1"/>
    </xf>
    <xf numFmtId="0" fontId="12" fillId="0" borderId="2" xfId="5" applyFont="1" applyBorder="1" applyAlignment="1">
      <alignment horizontal="left" vertical="center"/>
    </xf>
    <xf numFmtId="0" fontId="13" fillId="0" borderId="70" xfId="0" applyFont="1" applyBorder="1" applyAlignment="1">
      <alignment horizontal="left" vertical="center"/>
    </xf>
    <xf numFmtId="9" fontId="13" fillId="0" borderId="0" xfId="2" applyFont="1" applyAlignment="1">
      <alignment horizontal="center" vertical="center"/>
    </xf>
    <xf numFmtId="164" fontId="12" fillId="12" borderId="30" xfId="0" applyNumberFormat="1" applyFont="1" applyFill="1" applyBorder="1" applyAlignment="1">
      <alignment vertical="center"/>
    </xf>
    <xf numFmtId="164" fontId="13" fillId="0" borderId="0" xfId="1" applyFont="1" applyAlignment="1" applyProtection="1">
      <alignment vertical="center"/>
      <protection locked="0"/>
    </xf>
    <xf numFmtId="3" fontId="13" fillId="0" borderId="0" xfId="0" applyNumberFormat="1" applyFont="1" applyAlignment="1">
      <alignment vertical="center"/>
    </xf>
    <xf numFmtId="164" fontId="13" fillId="0" borderId="71" xfId="84" applyNumberFormat="1" applyFont="1" applyFill="1" applyBorder="1" applyAlignment="1">
      <alignment vertical="center"/>
    </xf>
    <xf numFmtId="164" fontId="12" fillId="0" borderId="72" xfId="1" applyFont="1" applyFill="1" applyBorder="1" applyAlignment="1">
      <alignment horizontal="center" vertical="center" wrapText="1"/>
    </xf>
    <xf numFmtId="164" fontId="12" fillId="0" borderId="73" xfId="1" applyFont="1" applyFill="1" applyBorder="1" applyAlignment="1">
      <alignment horizontal="right" vertical="center" wrapText="1"/>
    </xf>
    <xf numFmtId="172" fontId="12" fillId="17" borderId="73" xfId="0" applyNumberFormat="1" applyFont="1" applyFill="1" applyBorder="1" applyAlignment="1">
      <alignment horizontal="right" vertical="center" wrapText="1"/>
    </xf>
    <xf numFmtId="172" fontId="13" fillId="3" borderId="73" xfId="0" applyNumberFormat="1" applyFont="1" applyFill="1" applyBorder="1" applyAlignment="1">
      <alignment horizontal="right" vertical="center"/>
    </xf>
    <xf numFmtId="0" fontId="13" fillId="0" borderId="73" xfId="0" applyFont="1" applyBorder="1" applyAlignment="1">
      <alignment horizontal="right" vertical="center"/>
    </xf>
    <xf numFmtId="164" fontId="13" fillId="0" borderId="73" xfId="1" applyFont="1" applyFill="1" applyBorder="1" applyAlignment="1">
      <alignment horizontal="right" vertical="center"/>
    </xf>
    <xf numFmtId="164" fontId="12" fillId="0" borderId="74" xfId="1" applyFont="1" applyFill="1" applyBorder="1" applyAlignment="1">
      <alignment horizontal="right" vertical="center"/>
    </xf>
    <xf numFmtId="164" fontId="14" fillId="0" borderId="73" xfId="1" applyFont="1" applyFill="1" applyBorder="1" applyAlignment="1">
      <alignment horizontal="right" vertical="center" wrapText="1"/>
    </xf>
    <xf numFmtId="164" fontId="13" fillId="0" borderId="72" xfId="1" applyFont="1" applyFill="1" applyBorder="1" applyAlignment="1">
      <alignment horizontal="right" vertical="center"/>
    </xf>
    <xf numFmtId="164" fontId="12" fillId="0" borderId="75" xfId="1" applyFont="1" applyFill="1" applyBorder="1" applyAlignment="1" applyProtection="1">
      <alignment horizontal="right" vertical="center"/>
    </xf>
    <xf numFmtId="164" fontId="12" fillId="12" borderId="76" xfId="0" applyNumberFormat="1" applyFont="1" applyFill="1" applyBorder="1" applyAlignment="1">
      <alignment vertical="center"/>
    </xf>
    <xf numFmtId="164" fontId="12" fillId="0" borderId="72" xfId="1" applyFont="1" applyFill="1" applyBorder="1" applyAlignment="1" applyProtection="1">
      <alignment vertical="center"/>
    </xf>
    <xf numFmtId="164" fontId="12" fillId="0" borderId="73" xfId="1" applyFont="1" applyFill="1" applyBorder="1" applyAlignment="1" applyProtection="1">
      <alignment vertical="center"/>
    </xf>
    <xf numFmtId="164" fontId="12" fillId="0" borderId="77" xfId="1" applyFont="1" applyFill="1" applyBorder="1" applyAlignment="1" applyProtection="1">
      <alignment vertical="center"/>
    </xf>
    <xf numFmtId="164" fontId="13" fillId="0" borderId="78" xfId="1" applyFont="1" applyFill="1" applyBorder="1" applyAlignment="1">
      <alignment vertical="center"/>
    </xf>
    <xf numFmtId="2" fontId="12" fillId="17" borderId="74" xfId="0" applyNumberFormat="1" applyFont="1" applyFill="1" applyBorder="1" applyAlignment="1">
      <alignment horizontal="left" vertical="center" wrapText="1"/>
    </xf>
    <xf numFmtId="164" fontId="12" fillId="0" borderId="78" xfId="5" applyNumberFormat="1" applyFont="1" applyBorder="1" applyAlignment="1">
      <alignment vertical="center"/>
    </xf>
    <xf numFmtId="164" fontId="13" fillId="0" borderId="71" xfId="5" applyNumberFormat="1" applyFont="1" applyBorder="1" applyAlignment="1">
      <alignment horizontal="right" vertical="center"/>
    </xf>
    <xf numFmtId="164" fontId="13" fillId="0" borderId="79" xfId="5" applyNumberFormat="1" applyFont="1" applyBorder="1" applyAlignment="1">
      <alignment horizontal="right" vertical="center"/>
    </xf>
    <xf numFmtId="164" fontId="12" fillId="0" borderId="71" xfId="5" applyNumberFormat="1" applyFont="1" applyBorder="1" applyAlignment="1">
      <alignment horizontal="right" vertical="center"/>
    </xf>
    <xf numFmtId="164" fontId="13" fillId="0" borderId="80" xfId="5" applyNumberFormat="1" applyFont="1" applyBorder="1" applyAlignment="1">
      <alignment horizontal="right" vertical="center"/>
    </xf>
    <xf numFmtId="2" fontId="46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/>
    </xf>
    <xf numFmtId="3" fontId="46" fillId="0" borderId="0" xfId="0" applyNumberFormat="1" applyFont="1" applyAlignment="1">
      <alignment horizontal="center" vertical="center"/>
    </xf>
    <xf numFmtId="164" fontId="46" fillId="0" borderId="78" xfId="1" applyFont="1" applyFill="1" applyBorder="1" applyAlignment="1">
      <alignment vertical="center"/>
    </xf>
    <xf numFmtId="164" fontId="12" fillId="0" borderId="81" xfId="5" applyNumberFormat="1" applyFont="1" applyBorder="1" applyAlignment="1">
      <alignment horizontal="right" vertical="center"/>
    </xf>
    <xf numFmtId="2" fontId="45" fillId="0" borderId="39" xfId="3" applyNumberFormat="1" applyFont="1" applyBorder="1" applyAlignment="1">
      <alignment vertical="center" wrapText="1"/>
    </xf>
    <xf numFmtId="9" fontId="13" fillId="0" borderId="0" xfId="235" applyNumberFormat="1" applyAlignment="1" applyProtection="1">
      <alignment vertical="center"/>
      <protection locked="0"/>
    </xf>
    <xf numFmtId="164" fontId="12" fillId="6" borderId="36" xfId="0" applyNumberFormat="1" applyFont="1" applyFill="1" applyBorder="1" applyAlignment="1">
      <alignment vertical="center"/>
    </xf>
    <xf numFmtId="0" fontId="12" fillId="6" borderId="29" xfId="0" applyFont="1" applyFill="1" applyBorder="1" applyAlignment="1">
      <alignment horizontal="left" vertical="center"/>
    </xf>
    <xf numFmtId="0" fontId="13" fillId="6" borderId="29" xfId="0" applyFont="1" applyFill="1" applyBorder="1" applyAlignment="1" applyProtection="1">
      <alignment vertical="center"/>
      <protection locked="0"/>
    </xf>
    <xf numFmtId="0" fontId="12" fillId="6" borderId="29" xfId="0" applyFont="1" applyFill="1" applyBorder="1" applyAlignment="1" applyProtection="1">
      <alignment vertical="center"/>
      <protection locked="0"/>
    </xf>
    <xf numFmtId="0" fontId="13" fillId="6" borderId="29" xfId="0" applyFont="1" applyFill="1" applyBorder="1" applyAlignment="1">
      <alignment vertical="center"/>
    </xf>
    <xf numFmtId="3" fontId="13" fillId="6" borderId="29" xfId="0" applyNumberFormat="1" applyFont="1" applyFill="1" applyBorder="1" applyAlignment="1">
      <alignment horizontal="center" vertical="center"/>
    </xf>
    <xf numFmtId="164" fontId="12" fillId="6" borderId="77" xfId="1" applyFont="1" applyFill="1" applyBorder="1" applyAlignment="1" applyProtection="1">
      <alignment vertical="center"/>
    </xf>
    <xf numFmtId="173" fontId="45" fillId="0" borderId="24" xfId="3" applyNumberFormat="1" applyFont="1" applyBorder="1" applyAlignment="1">
      <alignment vertical="center" wrapText="1"/>
    </xf>
    <xf numFmtId="173" fontId="46" fillId="0" borderId="0" xfId="0" applyNumberFormat="1" applyFont="1" applyAlignment="1">
      <alignment vertical="center"/>
    </xf>
    <xf numFmtId="173" fontId="13" fillId="0" borderId="0" xfId="0" applyNumberFormat="1" applyFont="1" applyAlignment="1">
      <alignment vertical="center"/>
    </xf>
    <xf numFmtId="173" fontId="12" fillId="0" borderId="36" xfId="0" applyNumberFormat="1" applyFont="1" applyBorder="1" applyAlignment="1">
      <alignment horizontal="center" vertical="center" wrapText="1"/>
    </xf>
    <xf numFmtId="173" fontId="12" fillId="0" borderId="4" xfId="0" applyNumberFormat="1" applyFont="1" applyBorder="1" applyAlignment="1">
      <alignment horizontal="right" vertical="center" wrapText="1"/>
    </xf>
    <xf numFmtId="173" fontId="12" fillId="17" borderId="4" xfId="0" applyNumberFormat="1" applyFont="1" applyFill="1" applyBorder="1" applyAlignment="1">
      <alignment horizontal="right" vertical="center" wrapText="1"/>
    </xf>
    <xf numFmtId="173" fontId="13" fillId="3" borderId="4" xfId="0" applyNumberFormat="1" applyFont="1" applyFill="1" applyBorder="1" applyAlignment="1">
      <alignment horizontal="right" vertical="center"/>
    </xf>
    <xf numFmtId="173" fontId="13" fillId="0" borderId="4" xfId="0" applyNumberFormat="1" applyFont="1" applyBorder="1" applyAlignment="1">
      <alignment horizontal="right" vertical="center"/>
    </xf>
    <xf numFmtId="173" fontId="13" fillId="0" borderId="4" xfId="1" applyNumberFormat="1" applyFont="1" applyFill="1" applyBorder="1" applyAlignment="1">
      <alignment horizontal="right" vertical="center"/>
    </xf>
    <xf numFmtId="173" fontId="13" fillId="0" borderId="4" xfId="2" applyNumberFormat="1" applyFont="1" applyFill="1" applyBorder="1" applyAlignment="1">
      <alignment horizontal="right" vertical="center"/>
    </xf>
    <xf numFmtId="173" fontId="13" fillId="0" borderId="29" xfId="0" applyNumberFormat="1" applyFont="1" applyBorder="1" applyAlignment="1">
      <alignment horizontal="right" vertical="center"/>
    </xf>
    <xf numFmtId="173" fontId="12" fillId="0" borderId="40" xfId="0" applyNumberFormat="1" applyFont="1" applyBorder="1" applyAlignment="1">
      <alignment horizontal="right" vertical="center"/>
    </xf>
    <xf numFmtId="173" fontId="14" fillId="0" borderId="4" xfId="0" applyNumberFormat="1" applyFont="1" applyBorder="1" applyAlignment="1">
      <alignment horizontal="right" vertical="center" wrapText="1"/>
    </xf>
    <xf numFmtId="173" fontId="13" fillId="0" borderId="36" xfId="0" applyNumberFormat="1" applyFont="1" applyBorder="1" applyAlignment="1">
      <alignment horizontal="right" vertical="center"/>
    </xf>
    <xf numFmtId="173" fontId="12" fillId="0" borderId="10" xfId="0" applyNumberFormat="1" applyFont="1" applyBorder="1" applyAlignment="1">
      <alignment horizontal="right" vertical="center"/>
    </xf>
    <xf numFmtId="173" fontId="13" fillId="0" borderId="4" xfId="1" applyNumberFormat="1" applyFont="1" applyFill="1" applyBorder="1" applyAlignment="1" applyProtection="1">
      <alignment horizontal="right" vertical="center"/>
    </xf>
    <xf numFmtId="173" fontId="12" fillId="12" borderId="30" xfId="0" applyNumberFormat="1" applyFont="1" applyFill="1" applyBorder="1" applyAlignment="1">
      <alignment vertical="center"/>
    </xf>
    <xf numFmtId="173" fontId="13" fillId="0" borderId="36" xfId="1" applyNumberFormat="1" applyFont="1" applyFill="1" applyBorder="1" applyAlignment="1" applyProtection="1">
      <alignment horizontal="center" vertical="center"/>
    </xf>
    <xf numFmtId="173" fontId="13" fillId="0" borderId="4" xfId="1" applyNumberFormat="1" applyFont="1" applyFill="1" applyBorder="1" applyAlignment="1" applyProtection="1">
      <alignment horizontal="center" vertical="center"/>
    </xf>
    <xf numFmtId="173" fontId="13" fillId="0" borderId="29" xfId="1" applyNumberFormat="1" applyFont="1" applyFill="1" applyBorder="1" applyAlignment="1" applyProtection="1">
      <alignment horizontal="center" vertical="center"/>
    </xf>
    <xf numFmtId="173" fontId="13" fillId="6" borderId="29" xfId="1" applyNumberFormat="1" applyFont="1" applyFill="1" applyBorder="1" applyAlignment="1" applyProtection="1">
      <alignment horizontal="center" vertical="center"/>
    </xf>
    <xf numFmtId="173" fontId="12" fillId="17" borderId="25" xfId="0" applyNumberFormat="1" applyFont="1" applyFill="1" applyBorder="1" applyAlignment="1">
      <alignment horizontal="left" vertical="center" wrapText="1"/>
    </xf>
    <xf numFmtId="173" fontId="12" fillId="0" borderId="43" xfId="5" applyNumberFormat="1" applyFont="1" applyBorder="1" applyAlignment="1">
      <alignment horizontal="center" vertical="center"/>
    </xf>
    <xf numFmtId="173" fontId="13" fillId="0" borderId="43" xfId="5" applyNumberFormat="1" applyFont="1" applyBorder="1" applyAlignment="1">
      <alignment horizontal="center" vertical="center"/>
    </xf>
    <xf numFmtId="173" fontId="13" fillId="0" borderId="44" xfId="5" applyNumberFormat="1" applyFont="1" applyBorder="1" applyAlignment="1">
      <alignment horizontal="center" vertical="center"/>
    </xf>
    <xf numFmtId="173" fontId="12" fillId="0" borderId="25" xfId="5" applyNumberFormat="1" applyFont="1" applyBorder="1" applyAlignment="1">
      <alignment horizontal="center" vertical="center"/>
    </xf>
    <xf numFmtId="173" fontId="12" fillId="0" borderId="0" xfId="5" applyNumberFormat="1" applyFont="1" applyAlignment="1">
      <alignment horizontal="center" vertical="center"/>
    </xf>
    <xf numFmtId="173" fontId="23" fillId="0" borderId="0" xfId="309" applyNumberFormat="1" applyFont="1" applyAlignment="1">
      <alignment horizontal="left" vertical="center"/>
    </xf>
    <xf numFmtId="174" fontId="13" fillId="18" borderId="4" xfId="235" applyNumberFormat="1" applyFill="1" applyBorder="1" applyAlignment="1" applyProtection="1">
      <alignment horizontal="right" vertical="center"/>
      <protection locked="0"/>
    </xf>
    <xf numFmtId="164" fontId="13" fillId="18" borderId="4" xfId="235" applyNumberFormat="1" applyFill="1" applyBorder="1" applyAlignment="1" applyProtection="1">
      <alignment horizontal="right" vertical="center"/>
      <protection locked="0"/>
    </xf>
    <xf numFmtId="9" fontId="13" fillId="0" borderId="4" xfId="2" applyFont="1" applyFill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173" fontId="13" fillId="0" borderId="0" xfId="0" applyNumberFormat="1" applyFont="1" applyAlignment="1">
      <alignment horizontal="right" vertical="center"/>
    </xf>
    <xf numFmtId="164" fontId="13" fillId="0" borderId="78" xfId="1" applyFont="1" applyFill="1" applyBorder="1" applyAlignment="1">
      <alignment horizontal="right" vertical="center"/>
    </xf>
    <xf numFmtId="9" fontId="13" fillId="0" borderId="4" xfId="2" applyFont="1" applyBorder="1" applyAlignment="1">
      <alignment horizontal="right" vertical="center"/>
    </xf>
    <xf numFmtId="173" fontId="12" fillId="6" borderId="37" xfId="0" applyNumberFormat="1" applyFont="1" applyFill="1" applyBorder="1" applyAlignment="1">
      <alignment vertical="center"/>
    </xf>
    <xf numFmtId="164" fontId="12" fillId="6" borderId="9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2" borderId="47" xfId="0" applyFont="1" applyFill="1" applyBorder="1" applyAlignment="1">
      <alignment horizontal="right"/>
    </xf>
    <xf numFmtId="0" fontId="12" fillId="2" borderId="49" xfId="0" applyFont="1" applyFill="1" applyBorder="1" applyAlignment="1">
      <alignment horizontal="right"/>
    </xf>
    <xf numFmtId="0" fontId="12" fillId="2" borderId="50" xfId="0" applyFont="1" applyFill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12" fillId="0" borderId="24" xfId="0" applyFont="1" applyBorder="1" applyAlignment="1">
      <alignment horizontal="right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42" xfId="0" applyFont="1" applyFill="1" applyBorder="1" applyAlignment="1">
      <alignment horizontal="center" vertical="center"/>
    </xf>
    <xf numFmtId="0" fontId="29" fillId="6" borderId="47" xfId="0" applyFont="1" applyFill="1" applyBorder="1" applyAlignment="1">
      <alignment horizontal="center" vertical="center" wrapText="1"/>
    </xf>
    <xf numFmtId="0" fontId="29" fillId="6" borderId="49" xfId="0" applyFont="1" applyFill="1" applyBorder="1" applyAlignment="1">
      <alignment horizontal="center" vertical="center" wrapText="1"/>
    </xf>
    <xf numFmtId="0" fontId="29" fillId="6" borderId="50" xfId="0" applyFont="1" applyFill="1" applyBorder="1" applyAlignment="1">
      <alignment horizontal="center" vertical="center" wrapText="1"/>
    </xf>
    <xf numFmtId="0" fontId="29" fillId="14" borderId="47" xfId="0" applyFont="1" applyFill="1" applyBorder="1" applyAlignment="1">
      <alignment horizontal="center" vertical="center" wrapText="1"/>
    </xf>
    <xf numFmtId="0" fontId="29" fillId="14" borderId="49" xfId="0" applyFont="1" applyFill="1" applyBorder="1" applyAlignment="1">
      <alignment horizontal="center" vertical="center" wrapText="1"/>
    </xf>
    <xf numFmtId="0" fontId="29" fillId="14" borderId="50" xfId="0" applyFont="1" applyFill="1" applyBorder="1" applyAlignment="1">
      <alignment horizontal="center" vertical="center" wrapText="1"/>
    </xf>
    <xf numFmtId="0" fontId="29" fillId="9" borderId="47" xfId="0" applyFont="1" applyFill="1" applyBorder="1" applyAlignment="1">
      <alignment horizontal="center" vertical="center" wrapText="1"/>
    </xf>
    <xf numFmtId="0" fontId="29" fillId="9" borderId="49" xfId="0" applyFont="1" applyFill="1" applyBorder="1" applyAlignment="1">
      <alignment horizontal="center" vertical="center" wrapText="1"/>
    </xf>
    <xf numFmtId="0" fontId="29" fillId="9" borderId="50" xfId="0" applyFont="1" applyFill="1" applyBorder="1" applyAlignment="1">
      <alignment horizontal="center" vertical="center" wrapText="1"/>
    </xf>
    <xf numFmtId="0" fontId="29" fillId="3" borderId="47" xfId="0" applyFont="1" applyFill="1" applyBorder="1" applyAlignment="1">
      <alignment horizontal="center" vertical="center"/>
    </xf>
    <xf numFmtId="0" fontId="29" fillId="3" borderId="4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horizontal="center" vertical="center"/>
    </xf>
    <xf numFmtId="0" fontId="29" fillId="7" borderId="47" xfId="0" applyFont="1" applyFill="1" applyBorder="1" applyAlignment="1">
      <alignment horizontal="center" vertical="center" wrapText="1"/>
    </xf>
    <xf numFmtId="0" fontId="29" fillId="7" borderId="49" xfId="0" applyFont="1" applyFill="1" applyBorder="1" applyAlignment="1">
      <alignment horizontal="center" vertical="center" wrapText="1"/>
    </xf>
    <xf numFmtId="0" fontId="29" fillId="7" borderId="50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right"/>
    </xf>
    <xf numFmtId="0" fontId="29" fillId="2" borderId="49" xfId="0" applyFont="1" applyFill="1" applyBorder="1" applyAlignment="1">
      <alignment horizontal="right"/>
    </xf>
    <xf numFmtId="0" fontId="29" fillId="2" borderId="61" xfId="0" applyFont="1" applyFill="1" applyBorder="1" applyAlignment="1">
      <alignment horizontal="right"/>
    </xf>
    <xf numFmtId="2" fontId="30" fillId="0" borderId="33" xfId="0" applyNumberFormat="1" applyFont="1" applyBorder="1" applyAlignment="1">
      <alignment horizontal="center" vertical="center"/>
    </xf>
    <xf numFmtId="2" fontId="30" fillId="0" borderId="48" xfId="0" applyNumberFormat="1" applyFont="1" applyBorder="1" applyAlignment="1">
      <alignment horizontal="center" vertical="center"/>
    </xf>
    <xf numFmtId="2" fontId="30" fillId="0" borderId="8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29" fillId="0" borderId="63" xfId="0" applyFont="1" applyBorder="1" applyAlignment="1">
      <alignment horizontal="right"/>
    </xf>
    <xf numFmtId="0" fontId="29" fillId="0" borderId="64" xfId="0" applyFont="1" applyBorder="1" applyAlignment="1">
      <alignment horizontal="right"/>
    </xf>
    <xf numFmtId="0" fontId="29" fillId="0" borderId="20" xfId="0" applyFont="1" applyBorder="1" applyAlignment="1">
      <alignment horizontal="right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2" fontId="32" fillId="6" borderId="21" xfId="0" applyNumberFormat="1" applyFont="1" applyFill="1" applyBorder="1" applyAlignment="1">
      <alignment horizontal="left" vertical="center" wrapText="1"/>
    </xf>
    <xf numFmtId="2" fontId="32" fillId="6" borderId="15" xfId="0" applyNumberFormat="1" applyFont="1" applyFill="1" applyBorder="1" applyAlignment="1">
      <alignment horizontal="left" vertical="center" wrapText="1"/>
    </xf>
    <xf numFmtId="2" fontId="32" fillId="6" borderId="22" xfId="0" applyNumberFormat="1" applyFont="1" applyFill="1" applyBorder="1" applyAlignment="1">
      <alignment horizontal="left" vertical="center" wrapText="1"/>
    </xf>
    <xf numFmtId="2" fontId="32" fillId="6" borderId="5" xfId="0" applyNumberFormat="1" applyFont="1" applyFill="1" applyBorder="1" applyAlignment="1">
      <alignment horizontal="left" vertical="center" wrapText="1"/>
    </xf>
    <xf numFmtId="2" fontId="32" fillId="6" borderId="0" xfId="0" applyNumberFormat="1" applyFont="1" applyFill="1" applyAlignment="1">
      <alignment horizontal="left" vertical="center" wrapText="1"/>
    </xf>
    <xf numFmtId="2" fontId="32" fillId="6" borderId="45" xfId="0" applyNumberFormat="1" applyFont="1" applyFill="1" applyBorder="1" applyAlignment="1">
      <alignment horizontal="left" vertical="center" wrapText="1"/>
    </xf>
    <xf numFmtId="2" fontId="32" fillId="6" borderId="23" xfId="0" applyNumberFormat="1" applyFont="1" applyFill="1" applyBorder="1" applyAlignment="1">
      <alignment horizontal="left" vertical="center" wrapText="1"/>
    </xf>
    <xf numFmtId="2" fontId="32" fillId="6" borderId="24" xfId="0" applyNumberFormat="1" applyFont="1" applyFill="1" applyBorder="1" applyAlignment="1">
      <alignment horizontal="left" vertical="center" wrapText="1"/>
    </xf>
    <xf numFmtId="2" fontId="32" fillId="6" borderId="39" xfId="0" applyNumberFormat="1" applyFont="1" applyFill="1" applyBorder="1" applyAlignment="1">
      <alignment horizontal="left" vertical="center" wrapText="1"/>
    </xf>
    <xf numFmtId="0" fontId="12" fillId="0" borderId="66" xfId="5" applyFont="1" applyBorder="1" applyAlignment="1">
      <alignment horizontal="left" vertical="center" wrapText="1"/>
    </xf>
    <xf numFmtId="0" fontId="12" fillId="0" borderId="48" xfId="5" applyFont="1" applyBorder="1" applyAlignment="1">
      <alignment horizontal="left" vertical="center" wrapText="1"/>
    </xf>
    <xf numFmtId="2" fontId="29" fillId="0" borderId="21" xfId="3" applyNumberFormat="1" applyFont="1" applyBorder="1" applyAlignment="1">
      <alignment horizontal="left" vertical="center" wrapText="1"/>
    </xf>
    <xf numFmtId="2" fontId="29" fillId="0" borderId="15" xfId="3" applyNumberFormat="1" applyFont="1" applyBorder="1" applyAlignment="1">
      <alignment horizontal="left" vertical="center" wrapText="1"/>
    </xf>
    <xf numFmtId="3" fontId="29" fillId="0" borderId="15" xfId="3" applyNumberFormat="1" applyFont="1" applyBorder="1" applyAlignment="1">
      <alignment horizontal="left" vertical="center" wrapText="1"/>
    </xf>
    <xf numFmtId="173" fontId="29" fillId="0" borderId="15" xfId="3" applyNumberFormat="1" applyFont="1" applyBorder="1" applyAlignment="1">
      <alignment horizontal="left" vertical="center" wrapText="1"/>
    </xf>
    <xf numFmtId="2" fontId="29" fillId="0" borderId="22" xfId="3" applyNumberFormat="1" applyFont="1" applyBorder="1" applyAlignment="1">
      <alignment horizontal="left" vertical="center" wrapText="1"/>
    </xf>
    <xf numFmtId="2" fontId="12" fillId="0" borderId="19" xfId="235" applyNumberFormat="1" applyFont="1" applyBorder="1" applyAlignment="1" applyProtection="1">
      <alignment horizontal="left" vertical="center" wrapText="1"/>
      <protection locked="0"/>
    </xf>
    <xf numFmtId="2" fontId="12" fillId="0" borderId="19" xfId="235" applyNumberFormat="1" applyFont="1" applyBorder="1" applyAlignment="1" applyProtection="1">
      <alignment horizontal="left" wrapText="1"/>
      <protection locked="0"/>
    </xf>
  </cellXfs>
  <cellStyles count="509">
    <cellStyle name="Comma [2]" xfId="143" xr:uid="{00000000-0005-0000-0000-000001000000}"/>
    <cellStyle name="Comma 10" xfId="84" xr:uid="{00000000-0005-0000-0000-000002000000}"/>
    <cellStyle name="Comma 10 2" xfId="145" xr:uid="{00000000-0005-0000-0000-000003000000}"/>
    <cellStyle name="Comma 10 3" xfId="144" xr:uid="{00000000-0005-0000-0000-000004000000}"/>
    <cellStyle name="Comma 10 4" xfId="378" xr:uid="{4BB582AE-32E8-4F56-A816-5ECA1DE1B170}"/>
    <cellStyle name="Comma 11" xfId="117" xr:uid="{00000000-0005-0000-0000-000005000000}"/>
    <cellStyle name="Comma 11 2" xfId="147" xr:uid="{00000000-0005-0000-0000-000006000000}"/>
    <cellStyle name="Comma 11 3" xfId="146" xr:uid="{00000000-0005-0000-0000-000007000000}"/>
    <cellStyle name="Comma 11 4" xfId="411" xr:uid="{6010B493-D88C-48EC-88CF-F4810EA2489C}"/>
    <cellStyle name="Comma 12" xfId="148" xr:uid="{00000000-0005-0000-0000-000008000000}"/>
    <cellStyle name="Comma 12 2" xfId="149" xr:uid="{00000000-0005-0000-0000-000009000000}"/>
    <cellStyle name="Comma 13" xfId="150" xr:uid="{00000000-0005-0000-0000-00000A000000}"/>
    <cellStyle name="Comma 13 2" xfId="151" xr:uid="{00000000-0005-0000-0000-00000B000000}"/>
    <cellStyle name="Comma 14" xfId="152" xr:uid="{00000000-0005-0000-0000-00000C000000}"/>
    <cellStyle name="Comma 14 2" xfId="153" xr:uid="{00000000-0005-0000-0000-00000D000000}"/>
    <cellStyle name="Comma 15" xfId="154" xr:uid="{00000000-0005-0000-0000-00000E000000}"/>
    <cellStyle name="Comma 15 2" xfId="155" xr:uid="{00000000-0005-0000-0000-00000F000000}"/>
    <cellStyle name="Comma 16" xfId="156" xr:uid="{00000000-0005-0000-0000-000010000000}"/>
    <cellStyle name="Comma 16 2" xfId="157" xr:uid="{00000000-0005-0000-0000-000011000000}"/>
    <cellStyle name="Comma 17" xfId="158" xr:uid="{00000000-0005-0000-0000-000012000000}"/>
    <cellStyle name="Comma 17 2" xfId="159" xr:uid="{00000000-0005-0000-0000-000013000000}"/>
    <cellStyle name="Comma 18" xfId="160" xr:uid="{00000000-0005-0000-0000-000014000000}"/>
    <cellStyle name="Comma 18 2" xfId="161" xr:uid="{00000000-0005-0000-0000-000015000000}"/>
    <cellStyle name="Comma 19" xfId="162" xr:uid="{00000000-0005-0000-0000-000016000000}"/>
    <cellStyle name="Comma 19 2" xfId="163" xr:uid="{00000000-0005-0000-0000-000017000000}"/>
    <cellStyle name="Comma 2" xfId="7" xr:uid="{00000000-0005-0000-0000-000018000000}"/>
    <cellStyle name="Comma 2 2" xfId="28" xr:uid="{00000000-0005-0000-0000-000019000000}"/>
    <cellStyle name="Comma 2 2 2" xfId="165" xr:uid="{00000000-0005-0000-0000-00001A000000}"/>
    <cellStyle name="Comma 2 2 3" xfId="332" xr:uid="{BFCCFC41-3D77-48B6-98DE-B9C555A227BF}"/>
    <cellStyle name="Comma 2 3" xfId="32" xr:uid="{00000000-0005-0000-0000-00001B000000}"/>
    <cellStyle name="Comma 2 3 2" xfId="264" xr:uid="{00000000-0005-0000-0000-00001C000000}"/>
    <cellStyle name="Comma 2 3 3" xfId="336" xr:uid="{8C62CD54-9BFC-4DFC-A4A9-AA8F150C6050}"/>
    <cellStyle name="Comma 2 4" xfId="164" xr:uid="{00000000-0005-0000-0000-00001D000000}"/>
    <cellStyle name="Comma 2 5" xfId="40" xr:uid="{00000000-0005-0000-0000-00001E000000}"/>
    <cellStyle name="Comma 2 6" xfId="310" xr:uid="{00000000-0005-0000-0000-00001F000000}"/>
    <cellStyle name="Comma 2 6 2" xfId="498" xr:uid="{F19BFC2B-6E3F-46AB-94A3-C6B865D90826}"/>
    <cellStyle name="Comma 20" xfId="166" xr:uid="{00000000-0005-0000-0000-000020000000}"/>
    <cellStyle name="Comma 20 2" xfId="167" xr:uid="{00000000-0005-0000-0000-000021000000}"/>
    <cellStyle name="Comma 21" xfId="168" xr:uid="{00000000-0005-0000-0000-000022000000}"/>
    <cellStyle name="Comma 21 2" xfId="169" xr:uid="{00000000-0005-0000-0000-000023000000}"/>
    <cellStyle name="Comma 22" xfId="170" xr:uid="{00000000-0005-0000-0000-000024000000}"/>
    <cellStyle name="Comma 22 2" xfId="171" xr:uid="{00000000-0005-0000-0000-000025000000}"/>
    <cellStyle name="Comma 23" xfId="172" xr:uid="{00000000-0005-0000-0000-000026000000}"/>
    <cellStyle name="Comma 23 2" xfId="173" xr:uid="{00000000-0005-0000-0000-000027000000}"/>
    <cellStyle name="Comma 24" xfId="174" xr:uid="{00000000-0005-0000-0000-000028000000}"/>
    <cellStyle name="Comma 24 2" xfId="175" xr:uid="{00000000-0005-0000-0000-000029000000}"/>
    <cellStyle name="Comma 25" xfId="176" xr:uid="{00000000-0005-0000-0000-00002A000000}"/>
    <cellStyle name="Comma 25 2" xfId="177" xr:uid="{00000000-0005-0000-0000-00002B000000}"/>
    <cellStyle name="Comma 26" xfId="178" xr:uid="{00000000-0005-0000-0000-00002C000000}"/>
    <cellStyle name="Comma 27" xfId="179" xr:uid="{00000000-0005-0000-0000-00002D000000}"/>
    <cellStyle name="Comma 28" xfId="180" xr:uid="{00000000-0005-0000-0000-00002E000000}"/>
    <cellStyle name="Comma 29" xfId="181" xr:uid="{00000000-0005-0000-0000-00002F000000}"/>
    <cellStyle name="Comma 29 2" xfId="182" xr:uid="{00000000-0005-0000-0000-000030000000}"/>
    <cellStyle name="Comma 3" xfId="13" xr:uid="{00000000-0005-0000-0000-000031000000}"/>
    <cellStyle name="Comma 3 2" xfId="16" xr:uid="{00000000-0005-0000-0000-000032000000}"/>
    <cellStyle name="Comma 3 2 2" xfId="263" xr:uid="{00000000-0005-0000-0000-000033000000}"/>
    <cellStyle name="Comma 3 2 3" xfId="326" xr:uid="{77C0E2AB-2E6B-4224-AABB-5128AFC4DA74}"/>
    <cellStyle name="Comma 3 3" xfId="29" xr:uid="{00000000-0005-0000-0000-000034000000}"/>
    <cellStyle name="Comma 3 3 2" xfId="183" xr:uid="{00000000-0005-0000-0000-000035000000}"/>
    <cellStyle name="Comma 3 3 2 2" xfId="437" xr:uid="{476C07D4-8AD3-402C-AF7D-860411B1D819}"/>
    <cellStyle name="Comma 3 3 3" xfId="333" xr:uid="{910E085A-74AF-48A9-8B4F-D6C01DA120B1}"/>
    <cellStyle name="Comma 3 4" xfId="33" xr:uid="{00000000-0005-0000-0000-000036000000}"/>
    <cellStyle name="Comma 3 4 2" xfId="337" xr:uid="{F9543980-E8E3-4C92-8829-4D19F9EC4E39}"/>
    <cellStyle name="Comma 3 5" xfId="39" xr:uid="{00000000-0005-0000-0000-000037000000}"/>
    <cellStyle name="Comma 3 6" xfId="324" xr:uid="{3CF458B1-F77F-46C1-B3B1-5AF787D2202F}"/>
    <cellStyle name="Comma 30" xfId="184" xr:uid="{00000000-0005-0000-0000-000038000000}"/>
    <cellStyle name="Comma 30 2" xfId="185" xr:uid="{00000000-0005-0000-0000-000039000000}"/>
    <cellStyle name="Comma 31" xfId="186" xr:uid="{00000000-0005-0000-0000-00003A000000}"/>
    <cellStyle name="Comma 31 2" xfId="187" xr:uid="{00000000-0005-0000-0000-00003B000000}"/>
    <cellStyle name="Comma 32" xfId="188" xr:uid="{00000000-0005-0000-0000-00003C000000}"/>
    <cellStyle name="Comma 32 2" xfId="189" xr:uid="{00000000-0005-0000-0000-00003D000000}"/>
    <cellStyle name="Comma 33" xfId="190" xr:uid="{00000000-0005-0000-0000-00003E000000}"/>
    <cellStyle name="Comma 33 2" xfId="191" xr:uid="{00000000-0005-0000-0000-00003F000000}"/>
    <cellStyle name="Comma 34" xfId="192" xr:uid="{00000000-0005-0000-0000-000040000000}"/>
    <cellStyle name="Comma 34 2" xfId="193" xr:uid="{00000000-0005-0000-0000-000041000000}"/>
    <cellStyle name="Comma 35" xfId="194" xr:uid="{00000000-0005-0000-0000-000042000000}"/>
    <cellStyle name="Comma 35 2" xfId="195" xr:uid="{00000000-0005-0000-0000-000043000000}"/>
    <cellStyle name="Comma 36" xfId="196" xr:uid="{00000000-0005-0000-0000-000044000000}"/>
    <cellStyle name="Comma 36 2" xfId="197" xr:uid="{00000000-0005-0000-0000-000045000000}"/>
    <cellStyle name="Comma 37" xfId="198" xr:uid="{00000000-0005-0000-0000-000046000000}"/>
    <cellStyle name="Comma 37 2" xfId="199" xr:uid="{00000000-0005-0000-0000-000047000000}"/>
    <cellStyle name="Comma 38" xfId="200" xr:uid="{00000000-0005-0000-0000-000048000000}"/>
    <cellStyle name="Comma 38 2" xfId="201" xr:uid="{00000000-0005-0000-0000-000049000000}"/>
    <cellStyle name="Comma 39" xfId="202" xr:uid="{00000000-0005-0000-0000-00004A000000}"/>
    <cellStyle name="Comma 39 2" xfId="203" xr:uid="{00000000-0005-0000-0000-00004B000000}"/>
    <cellStyle name="Comma 4" xfId="20" xr:uid="{00000000-0005-0000-0000-00004C000000}"/>
    <cellStyle name="Comma 4 2" xfId="54" xr:uid="{00000000-0005-0000-0000-00004D000000}"/>
    <cellStyle name="Comma 4 2 2" xfId="71" xr:uid="{00000000-0005-0000-0000-00004E000000}"/>
    <cellStyle name="Comma 4 2 2 2" xfId="103" xr:uid="{00000000-0005-0000-0000-00004F000000}"/>
    <cellStyle name="Comma 4 2 2 2 2" xfId="397" xr:uid="{9A1431FD-5B22-45B1-AC4D-65CADA554BE3}"/>
    <cellStyle name="Comma 4 2 2 3" xfId="136" xr:uid="{00000000-0005-0000-0000-000050000000}"/>
    <cellStyle name="Comma 4 2 2 3 2" xfId="430" xr:uid="{0CC07F4C-DDA7-4C8F-BDB9-03FCD36EFFE4}"/>
    <cellStyle name="Comma 4 2 2 4" xfId="294" xr:uid="{00000000-0005-0000-0000-000051000000}"/>
    <cellStyle name="Comma 4 2 2 4 2" xfId="483" xr:uid="{2DACFAE6-ACD6-4319-A7C1-AB1CA0EB985C}"/>
    <cellStyle name="Comma 4 2 2 5" xfId="365" xr:uid="{A6EE133B-B026-4697-B057-F4A6EC7840FC}"/>
    <cellStyle name="Comma 4 2 3" xfId="86" xr:uid="{00000000-0005-0000-0000-000052000000}"/>
    <cellStyle name="Comma 4 2 3 2" xfId="380" xr:uid="{78CD043F-49E0-4A2A-89EC-67F3FDF0C222}"/>
    <cellStyle name="Comma 4 2 4" xfId="119" xr:uid="{00000000-0005-0000-0000-000053000000}"/>
    <cellStyle name="Comma 4 2 4 2" xfId="413" xr:uid="{CD685E32-8302-449E-A039-51D326751CED}"/>
    <cellStyle name="Comma 4 2 5" xfId="277" xr:uid="{00000000-0005-0000-0000-000054000000}"/>
    <cellStyle name="Comma 4 2 5 2" xfId="466" xr:uid="{0444FB66-FBFE-48C9-B507-361E6C1CEFCA}"/>
    <cellStyle name="Comma 4 2 6" xfId="348" xr:uid="{0AA289C9-0907-4897-808B-944F2F50E48C}"/>
    <cellStyle name="Comma 4 3" xfId="62" xr:uid="{00000000-0005-0000-0000-000055000000}"/>
    <cellStyle name="Comma 4 3 2" xfId="94" xr:uid="{00000000-0005-0000-0000-000056000000}"/>
    <cellStyle name="Comma 4 3 2 2" xfId="388" xr:uid="{411C0476-2705-4074-B818-3336E1BF88FD}"/>
    <cellStyle name="Comma 4 3 3" xfId="127" xr:uid="{00000000-0005-0000-0000-000057000000}"/>
    <cellStyle name="Comma 4 3 3 2" xfId="421" xr:uid="{48E5882E-E4AE-4EC7-B288-55A172FDD051}"/>
    <cellStyle name="Comma 4 3 4" xfId="285" xr:uid="{00000000-0005-0000-0000-000058000000}"/>
    <cellStyle name="Comma 4 3 4 2" xfId="474" xr:uid="{83D8F57B-0932-4276-8BAE-886E728DC9A0}"/>
    <cellStyle name="Comma 4 3 5" xfId="356" xr:uid="{B0AD5CC0-90C3-4770-B085-DAAE46F0AAEB}"/>
    <cellStyle name="Comma 4 4" xfId="79" xr:uid="{00000000-0005-0000-0000-000059000000}"/>
    <cellStyle name="Comma 4 4 2" xfId="261" xr:uid="{00000000-0005-0000-0000-00005A000000}"/>
    <cellStyle name="Comma 4 4 2 2" xfId="458" xr:uid="{B0A389CB-1D76-481C-B58E-659F00213ADE}"/>
    <cellStyle name="Comma 4 4 3" xfId="373" xr:uid="{5512BFCB-81ED-40A8-83CE-6B093BEA4483}"/>
    <cellStyle name="Comma 4 5" xfId="111" xr:uid="{00000000-0005-0000-0000-00005B000000}"/>
    <cellStyle name="Comma 4 5 2" xfId="405" xr:uid="{955C3493-B736-4CE2-8AF6-286B64A54DF6}"/>
    <cellStyle name="Comma 4 6" xfId="204" xr:uid="{00000000-0005-0000-0000-00005C000000}"/>
    <cellStyle name="Comma 4 6 2" xfId="438" xr:uid="{138E8B19-2345-451F-9869-D7E990AA553C}"/>
    <cellStyle name="Comma 4 7" xfId="37" xr:uid="{00000000-0005-0000-0000-00005D000000}"/>
    <cellStyle name="Comma 4 7 2" xfId="340" xr:uid="{BF2299B1-BB19-480A-82E0-D9CBBC31B263}"/>
    <cellStyle name="Comma 4 8" xfId="327" xr:uid="{1BA6DCAE-D508-48DE-B09B-803479478C08}"/>
    <cellStyle name="Comma 40" xfId="205" xr:uid="{00000000-0005-0000-0000-00005E000000}"/>
    <cellStyle name="Comma 40 2" xfId="206" xr:uid="{00000000-0005-0000-0000-00005F000000}"/>
    <cellStyle name="Comma 41" xfId="207" xr:uid="{00000000-0005-0000-0000-000060000000}"/>
    <cellStyle name="Comma 41 2" xfId="208" xr:uid="{00000000-0005-0000-0000-000061000000}"/>
    <cellStyle name="Comma 42" xfId="209" xr:uid="{00000000-0005-0000-0000-000062000000}"/>
    <cellStyle name="Comma 42 2" xfId="210" xr:uid="{00000000-0005-0000-0000-000063000000}"/>
    <cellStyle name="Comma 43" xfId="211" xr:uid="{00000000-0005-0000-0000-000064000000}"/>
    <cellStyle name="Comma 44" xfId="212" xr:uid="{00000000-0005-0000-0000-000065000000}"/>
    <cellStyle name="Comma 45" xfId="258" xr:uid="{00000000-0005-0000-0000-000066000000}"/>
    <cellStyle name="Comma 45 2" xfId="455" xr:uid="{1F8A3028-383A-4709-8216-F50335C09081}"/>
    <cellStyle name="Comma 46" xfId="273" xr:uid="{00000000-0005-0000-0000-000067000000}"/>
    <cellStyle name="Comma 46 2" xfId="463" xr:uid="{7403B97D-66A4-4216-AE74-1480127EA8CA}"/>
    <cellStyle name="Comma 47" xfId="301" xr:uid="{00000000-0005-0000-0000-000068000000}"/>
    <cellStyle name="Comma 47 2" xfId="490" xr:uid="{656B79EC-F9E1-459E-B4AC-98F4F9617217}"/>
    <cellStyle name="Comma 48" xfId="50" xr:uid="{00000000-0005-0000-0000-000069000000}"/>
    <cellStyle name="Comma 48 2" xfId="345" xr:uid="{5E01D5AD-E8DA-4A9E-B5C9-E325EE20EE0D}"/>
    <cellStyle name="Comma 49" xfId="307" xr:uid="{00000000-0005-0000-0000-00006A000000}"/>
    <cellStyle name="Comma 49 2" xfId="495" xr:uid="{5EA61625-BC5B-48E6-AC56-26AE73F115A5}"/>
    <cellStyle name="Comma 5" xfId="22" xr:uid="{00000000-0005-0000-0000-00006B000000}"/>
    <cellStyle name="Comma 5 2" xfId="57" xr:uid="{00000000-0005-0000-0000-00006C000000}"/>
    <cellStyle name="Comma 5 2 2" xfId="74" xr:uid="{00000000-0005-0000-0000-00006D000000}"/>
    <cellStyle name="Comma 5 2 2 2" xfId="106" xr:uid="{00000000-0005-0000-0000-00006E000000}"/>
    <cellStyle name="Comma 5 2 2 2 2" xfId="400" xr:uid="{E15C5942-90E4-46F9-8331-B5A1D8BA252D}"/>
    <cellStyle name="Comma 5 2 2 3" xfId="139" xr:uid="{00000000-0005-0000-0000-00006F000000}"/>
    <cellStyle name="Comma 5 2 2 3 2" xfId="433" xr:uid="{735FA372-FB67-4338-9631-4E43366F622A}"/>
    <cellStyle name="Comma 5 2 2 4" xfId="297" xr:uid="{00000000-0005-0000-0000-000070000000}"/>
    <cellStyle name="Comma 5 2 2 4 2" xfId="486" xr:uid="{C869887E-67CA-43B8-90C7-1E18926D56DB}"/>
    <cellStyle name="Comma 5 2 2 5" xfId="368" xr:uid="{B59B1980-22B2-455A-B1D6-369E7AFF425C}"/>
    <cellStyle name="Comma 5 2 3" xfId="89" xr:uid="{00000000-0005-0000-0000-000071000000}"/>
    <cellStyle name="Comma 5 2 3 2" xfId="383" xr:uid="{240D594F-1100-4C05-BC25-3A00C266ED8F}"/>
    <cellStyle name="Comma 5 2 4" xfId="122" xr:uid="{00000000-0005-0000-0000-000072000000}"/>
    <cellStyle name="Comma 5 2 4 2" xfId="416" xr:uid="{CE985BCC-8207-4769-AEF6-02952879549B}"/>
    <cellStyle name="Comma 5 2 5" xfId="280" xr:uid="{00000000-0005-0000-0000-000073000000}"/>
    <cellStyle name="Comma 5 2 5 2" xfId="469" xr:uid="{AF39AF47-AB08-4562-AB32-1ED85F8F4AAF}"/>
    <cellStyle name="Comma 5 2 6" xfId="351" xr:uid="{4B3FBA1F-39E8-4ABE-852B-0148F4480648}"/>
    <cellStyle name="Comma 5 3" xfId="65" xr:uid="{00000000-0005-0000-0000-000074000000}"/>
    <cellStyle name="Comma 5 3 2" xfId="97" xr:uid="{00000000-0005-0000-0000-000075000000}"/>
    <cellStyle name="Comma 5 3 2 2" xfId="391" xr:uid="{B92A9FA8-E411-47FF-A0C7-B0DDBDE2D310}"/>
    <cellStyle name="Comma 5 3 3" xfId="130" xr:uid="{00000000-0005-0000-0000-000076000000}"/>
    <cellStyle name="Comma 5 3 3 2" xfId="424" xr:uid="{9D6D812F-F838-4D82-B5AE-F479B227BACB}"/>
    <cellStyle name="Comma 5 3 4" xfId="288" xr:uid="{00000000-0005-0000-0000-000077000000}"/>
    <cellStyle name="Comma 5 3 4 2" xfId="477" xr:uid="{1FED0222-6B88-4C02-A117-108356CEEFF6}"/>
    <cellStyle name="Comma 5 3 5" xfId="359" xr:uid="{EF6C6F3C-53F2-4CCF-9865-9199F7A72C63}"/>
    <cellStyle name="Comma 5 4" xfId="82" xr:uid="{00000000-0005-0000-0000-000078000000}"/>
    <cellStyle name="Comma 5 4 2" xfId="267" xr:uid="{00000000-0005-0000-0000-000079000000}"/>
    <cellStyle name="Comma 5 4 2 2" xfId="461" xr:uid="{61765394-4CAE-44C4-A16C-A25E9C6BBF8A}"/>
    <cellStyle name="Comma 5 4 3" xfId="376" xr:uid="{22FC59D7-D3D3-44DF-ABE0-5E3438691CDB}"/>
    <cellStyle name="Comma 5 5" xfId="114" xr:uid="{00000000-0005-0000-0000-00007A000000}"/>
    <cellStyle name="Comma 5 5 2" xfId="408" xr:uid="{AC969518-5E1F-4667-9D3C-1118383E3B94}"/>
    <cellStyle name="Comma 5 6" xfId="213" xr:uid="{00000000-0005-0000-0000-00007B000000}"/>
    <cellStyle name="Comma 5 6 2" xfId="439" xr:uid="{B42C40D6-FFA8-469C-9A64-CB43FF6CAFA4}"/>
    <cellStyle name="Comma 5 7" xfId="44" xr:uid="{00000000-0005-0000-0000-00007C000000}"/>
    <cellStyle name="Comma 5 7 2" xfId="343" xr:uid="{7FDF1685-8C9E-4007-BBC5-3D13726324CE}"/>
    <cellStyle name="Comma 5 8" xfId="329" xr:uid="{D36DEF8E-5ED8-4FC3-8EB2-6ABB1AEC6D5C}"/>
    <cellStyle name="Comma 50" xfId="308" xr:uid="{00000000-0005-0000-0000-00007D000000}"/>
    <cellStyle name="Comma 50 2" xfId="496" xr:uid="{B42A8E8C-4547-43AE-880A-694A9094DF2A}"/>
    <cellStyle name="Comma 51" xfId="321" xr:uid="{AB75626E-E163-43AD-A217-FACDFF1EB221}"/>
    <cellStyle name="Comma 51 2" xfId="508" xr:uid="{F4052823-7227-41E4-92EA-2D2A5EAF34DC}"/>
    <cellStyle name="Comma 6" xfId="27" xr:uid="{00000000-0005-0000-0000-00007E000000}"/>
    <cellStyle name="Comma 6 2" xfId="270" xr:uid="{00000000-0005-0000-0000-00007F000000}"/>
    <cellStyle name="Comma 6 3" xfId="214" xr:uid="{00000000-0005-0000-0000-000080000000}"/>
    <cellStyle name="Comma 6 3 2" xfId="440" xr:uid="{EAB87760-BB42-427E-A156-BD159F3FAEBC}"/>
    <cellStyle name="Comma 6 4" xfId="47" xr:uid="{00000000-0005-0000-0000-000081000000}"/>
    <cellStyle name="Comma 6 5" xfId="331" xr:uid="{F468B5F9-1937-4073-9A5E-114257E25B76}"/>
    <cellStyle name="Comma 7" xfId="31" xr:uid="{00000000-0005-0000-0000-000082000000}"/>
    <cellStyle name="Comma 7 2" xfId="77" xr:uid="{00000000-0005-0000-0000-000083000000}"/>
    <cellStyle name="Comma 7 2 2" xfId="109" xr:uid="{00000000-0005-0000-0000-000084000000}"/>
    <cellStyle name="Comma 7 2 2 2" xfId="300" xr:uid="{00000000-0005-0000-0000-000085000000}"/>
    <cellStyle name="Comma 7 2 2 2 2" xfId="489" xr:uid="{78ECB066-B650-4EF2-82FD-1B1F986CC6F7}"/>
    <cellStyle name="Comma 7 2 2 3" xfId="403" xr:uid="{FDA7CBCA-41A1-42C3-9015-92C01A165F18}"/>
    <cellStyle name="Comma 7 2 3" xfId="142" xr:uid="{00000000-0005-0000-0000-000086000000}"/>
    <cellStyle name="Comma 7 2 3 2" xfId="436" xr:uid="{3F11F674-9EC8-4D59-A08E-2C6FBC28DAC8}"/>
    <cellStyle name="Comma 7 2 4" xfId="216" xr:uid="{00000000-0005-0000-0000-000087000000}"/>
    <cellStyle name="Comma 7 2 5" xfId="371" xr:uid="{29703ECB-77AB-4A8D-8013-E0B2BF8270D6}"/>
    <cellStyle name="Comma 7 3" xfId="92" xr:uid="{00000000-0005-0000-0000-000088000000}"/>
    <cellStyle name="Comma 7 3 2" xfId="275" xr:uid="{00000000-0005-0000-0000-000089000000}"/>
    <cellStyle name="Comma 7 3 2 2" xfId="464" xr:uid="{94F497A8-C8D2-43F8-A650-68FF1305608B}"/>
    <cellStyle name="Comma 7 3 3" xfId="386" xr:uid="{0A164B81-2715-48FD-8649-DAEC28CA17DA}"/>
    <cellStyle name="Comma 7 4" xfId="125" xr:uid="{00000000-0005-0000-0000-00008A000000}"/>
    <cellStyle name="Comma 7 4 2" xfId="419" xr:uid="{2EDCF04F-18C6-454A-BCFE-BD972E9182BB}"/>
    <cellStyle name="Comma 7 5" xfId="215" xr:uid="{00000000-0005-0000-0000-00008B000000}"/>
    <cellStyle name="Comma 7 6" xfId="52" xr:uid="{00000000-0005-0000-0000-00008C000000}"/>
    <cellStyle name="Comma 7 6 2" xfId="346" xr:uid="{A70667E3-FA61-47AA-AB54-197A2ED797B2}"/>
    <cellStyle name="Comma 7 7" xfId="335" xr:uid="{DBB55844-8E40-4231-BB4E-8829849F915F}"/>
    <cellStyle name="Comma 8" xfId="60" xr:uid="{00000000-0005-0000-0000-00008D000000}"/>
    <cellStyle name="Comma 8 2" xfId="100" xr:uid="{00000000-0005-0000-0000-00008E000000}"/>
    <cellStyle name="Comma 8 2 2" xfId="218" xr:uid="{00000000-0005-0000-0000-00008F000000}"/>
    <cellStyle name="Comma 8 2 3" xfId="394" xr:uid="{4B29A71C-BCEB-4471-AE1B-F7FA1176C967}"/>
    <cellStyle name="Comma 8 3" xfId="133" xr:uid="{00000000-0005-0000-0000-000090000000}"/>
    <cellStyle name="Comma 8 3 2" xfId="283" xr:uid="{00000000-0005-0000-0000-000091000000}"/>
    <cellStyle name="Comma 8 3 2 2" xfId="472" xr:uid="{11239C07-C699-4B17-96AD-CC48B1B09E4E}"/>
    <cellStyle name="Comma 8 3 3" xfId="427" xr:uid="{BF98EAD0-602C-49D3-8685-F0EB23252979}"/>
    <cellStyle name="Comma 8 4" xfId="217" xr:uid="{00000000-0005-0000-0000-000092000000}"/>
    <cellStyle name="Comma 8 5" xfId="354" xr:uid="{7DC5E932-955D-4DB8-B74B-56650281EBC6}"/>
    <cellStyle name="Comma 9" xfId="68" xr:uid="{00000000-0005-0000-0000-000093000000}"/>
    <cellStyle name="Comma 9 2" xfId="220" xr:uid="{00000000-0005-0000-0000-000094000000}"/>
    <cellStyle name="Comma 9 3" xfId="291" xr:uid="{00000000-0005-0000-0000-000095000000}"/>
    <cellStyle name="Comma 9 3 2" xfId="480" xr:uid="{7158B9C4-A8BF-4234-898F-77143053A3B4}"/>
    <cellStyle name="Comma 9 4" xfId="219" xr:uid="{00000000-0005-0000-0000-000096000000}"/>
    <cellStyle name="Comma 9 5" xfId="362" xr:uid="{AD359154-05BA-447B-81FF-68AADB26DF61}"/>
    <cellStyle name="Comma0" xfId="221" xr:uid="{00000000-0005-0000-0000-000097000000}"/>
    <cellStyle name="Currency" xfId="1" builtinId="4"/>
    <cellStyle name="Currency 10" xfId="313" xr:uid="{00000000-0005-0000-0000-000099000000}"/>
    <cellStyle name="Currency 10 2" xfId="314" xr:uid="{00000000-0005-0000-0000-00009A000000}"/>
    <cellStyle name="Currency 10 3" xfId="501" xr:uid="{D24F1A72-6F64-47B0-BD3D-9CD26000BA30}"/>
    <cellStyle name="Currency 11" xfId="318" xr:uid="{C7E1DE58-CF05-4183-B813-9FF4B1238967}"/>
    <cellStyle name="Currency 11 2" xfId="505" xr:uid="{ECA49BFE-22A3-4944-9A06-35035785D81A}"/>
    <cellStyle name="Currency 12" xfId="319" xr:uid="{50C23331-F146-4270-88C8-8B18A49DB05A}"/>
    <cellStyle name="Currency 12 2" xfId="507" xr:uid="{6EA17762-B298-4BA0-987D-93F4BF8CECFF}"/>
    <cellStyle name="Currency 2" xfId="6" xr:uid="{00000000-0005-0000-0000-00009B000000}"/>
    <cellStyle name="Currency 2 2" xfId="55" xr:uid="{00000000-0005-0000-0000-00009C000000}"/>
    <cellStyle name="Currency 2 2 2" xfId="72" xr:uid="{00000000-0005-0000-0000-00009D000000}"/>
    <cellStyle name="Currency 2 2 2 2" xfId="104" xr:uid="{00000000-0005-0000-0000-00009E000000}"/>
    <cellStyle name="Currency 2 2 2 2 2" xfId="398" xr:uid="{432A05B8-8411-478F-904D-43AACF4ADE12}"/>
    <cellStyle name="Currency 2 2 2 3" xfId="137" xr:uid="{00000000-0005-0000-0000-00009F000000}"/>
    <cellStyle name="Currency 2 2 2 3 2" xfId="431" xr:uid="{D53731E7-B8F2-4666-AC97-F6667B94F7D3}"/>
    <cellStyle name="Currency 2 2 2 4" xfId="295" xr:uid="{00000000-0005-0000-0000-0000A0000000}"/>
    <cellStyle name="Currency 2 2 2 4 2" xfId="484" xr:uid="{529889FC-30EC-4470-904F-5BC0EF5BCF3D}"/>
    <cellStyle name="Currency 2 2 2 5" xfId="366" xr:uid="{79951061-93FA-4563-BF27-2AC2979AEE75}"/>
    <cellStyle name="Currency 2 2 3" xfId="87" xr:uid="{00000000-0005-0000-0000-0000A1000000}"/>
    <cellStyle name="Currency 2 2 3 2" xfId="381" xr:uid="{D6DF0CF1-E90F-4B0A-8392-56E368C47FE7}"/>
    <cellStyle name="Currency 2 2 4" xfId="120" xr:uid="{00000000-0005-0000-0000-0000A2000000}"/>
    <cellStyle name="Currency 2 2 4 2" xfId="414" xr:uid="{5D0C7A03-2348-4A54-AAD7-520304B731D5}"/>
    <cellStyle name="Currency 2 2 5" xfId="278" xr:uid="{00000000-0005-0000-0000-0000A3000000}"/>
    <cellStyle name="Currency 2 2 5 2" xfId="467" xr:uid="{0616DD05-6D49-43E7-BD0A-F1570DE07151}"/>
    <cellStyle name="Currency 2 2 6" xfId="349" xr:uid="{4916B548-F6DA-4F48-96D2-1BD5F1E79F8E}"/>
    <cellStyle name="Currency 2 3" xfId="63" xr:uid="{00000000-0005-0000-0000-0000A4000000}"/>
    <cellStyle name="Currency 2 3 2" xfId="95" xr:uid="{00000000-0005-0000-0000-0000A5000000}"/>
    <cellStyle name="Currency 2 3 2 2" xfId="389" xr:uid="{77E34A69-E69F-4A14-B932-6837B5D2E664}"/>
    <cellStyle name="Currency 2 3 3" xfId="128" xr:uid="{00000000-0005-0000-0000-0000A6000000}"/>
    <cellStyle name="Currency 2 3 3 2" xfId="422" xr:uid="{3992525B-1C30-4ECC-99B7-8C1E53902BE9}"/>
    <cellStyle name="Currency 2 3 4" xfId="286" xr:uid="{00000000-0005-0000-0000-0000A7000000}"/>
    <cellStyle name="Currency 2 3 4 2" xfId="475" xr:uid="{83586067-25D3-44F8-B668-136CDA3DBCF2}"/>
    <cellStyle name="Currency 2 3 5" xfId="357" xr:uid="{E68412E8-6CF5-42BB-BB58-82FD27BA925E}"/>
    <cellStyle name="Currency 2 4" xfId="80" xr:uid="{00000000-0005-0000-0000-0000A8000000}"/>
    <cellStyle name="Currency 2 4 2" xfId="265" xr:uid="{00000000-0005-0000-0000-0000A9000000}"/>
    <cellStyle name="Currency 2 4 2 2" xfId="459" xr:uid="{CDEBA618-2805-48B2-B7A9-073E30BC75FA}"/>
    <cellStyle name="Currency 2 4 3" xfId="374" xr:uid="{4D44B389-2F95-4160-BA66-7923E4EE87C2}"/>
    <cellStyle name="Currency 2 5" xfId="112" xr:uid="{00000000-0005-0000-0000-0000AA000000}"/>
    <cellStyle name="Currency 2 5 2" xfId="406" xr:uid="{66E674D8-7F4C-428D-9EAB-90C153177B56}"/>
    <cellStyle name="Currency 2 6" xfId="222" xr:uid="{00000000-0005-0000-0000-0000AB000000}"/>
    <cellStyle name="Currency 2 7" xfId="42" xr:uid="{00000000-0005-0000-0000-0000AC000000}"/>
    <cellStyle name="Currency 2 7 2" xfId="341" xr:uid="{A1C427A8-164C-4277-87C4-2AA9A6F05E70}"/>
    <cellStyle name="Currency 3" xfId="23" xr:uid="{00000000-0005-0000-0000-0000AD000000}"/>
    <cellStyle name="Currency 3 2" xfId="271" xr:uid="{00000000-0005-0000-0000-0000AE000000}"/>
    <cellStyle name="Currency 3 3" xfId="223" xr:uid="{00000000-0005-0000-0000-0000AF000000}"/>
    <cellStyle name="Currency 3 3 2" xfId="441" xr:uid="{7852F8D2-162B-487B-8D08-69BA794DC24A}"/>
    <cellStyle name="Currency 3 4" xfId="48" xr:uid="{00000000-0005-0000-0000-0000B0000000}"/>
    <cellStyle name="Currency 3 5" xfId="330" xr:uid="{2EDC7B88-0E8D-46EF-8A18-F4941F73237A}"/>
    <cellStyle name="Currency 4" xfId="26" xr:uid="{00000000-0005-0000-0000-0000B1000000}"/>
    <cellStyle name="Currency 4 2" xfId="69" xr:uid="{00000000-0005-0000-0000-0000B2000000}"/>
    <cellStyle name="Currency 4 2 2" xfId="101" xr:uid="{00000000-0005-0000-0000-0000B3000000}"/>
    <cellStyle name="Currency 4 2 2 2" xfId="395" xr:uid="{B0CDE719-263C-4893-ABB0-2A7BA5A2419D}"/>
    <cellStyle name="Currency 4 2 3" xfId="134" xr:uid="{00000000-0005-0000-0000-0000B4000000}"/>
    <cellStyle name="Currency 4 2 3 2" xfId="428" xr:uid="{972ECE07-8022-4660-A243-E216F8FB0A7D}"/>
    <cellStyle name="Currency 4 2 4" xfId="292" xr:uid="{00000000-0005-0000-0000-0000B5000000}"/>
    <cellStyle name="Currency 4 2 4 2" xfId="481" xr:uid="{B44EF0CA-548E-407C-AF81-C17384CEED6C}"/>
    <cellStyle name="Currency 4 2 5" xfId="363" xr:uid="{82E4601F-85FC-4F8A-B9D9-87F1F1F8C078}"/>
    <cellStyle name="Currency 4 3" xfId="91" xr:uid="{00000000-0005-0000-0000-0000B6000000}"/>
    <cellStyle name="Currency 4 3 2" xfId="385" xr:uid="{8B521E16-1F48-4945-B80D-F4BA90BB8126}"/>
    <cellStyle name="Currency 4 4" xfId="124" xr:uid="{00000000-0005-0000-0000-0000B7000000}"/>
    <cellStyle name="Currency 4 4 2" xfId="418" xr:uid="{4FF8EE6D-95B5-4C45-A6BD-206CDC75F3A3}"/>
    <cellStyle name="Currency 4 5" xfId="51" xr:uid="{00000000-0005-0000-0000-0000B8000000}"/>
    <cellStyle name="Currency 5" xfId="59" xr:uid="{00000000-0005-0000-0000-0000B9000000}"/>
    <cellStyle name="Currency 5 2" xfId="76" xr:uid="{00000000-0005-0000-0000-0000BA000000}"/>
    <cellStyle name="Currency 5 2 2" xfId="299" xr:uid="{00000000-0005-0000-0000-0000BB000000}"/>
    <cellStyle name="Currency 5 2 2 2" xfId="488" xr:uid="{29496A46-DBE3-4276-A3DE-74BF6C968BE5}"/>
    <cellStyle name="Currency 5 2 3" xfId="370" xr:uid="{9BD83691-3A05-4816-82AF-46FCDA925C18}"/>
    <cellStyle name="Currency 5 3" xfId="108" xr:uid="{00000000-0005-0000-0000-0000BC000000}"/>
    <cellStyle name="Currency 5 3 2" xfId="402" xr:uid="{72421B29-82A0-41DB-ABF7-33D59DEFFE05}"/>
    <cellStyle name="Currency 5 4" xfId="141" xr:uid="{00000000-0005-0000-0000-0000BD000000}"/>
    <cellStyle name="Currency 5 4 2" xfId="435" xr:uid="{29E99C53-0C47-42B2-9E98-6CE221F110D0}"/>
    <cellStyle name="Currency 5 5" xfId="282" xr:uid="{00000000-0005-0000-0000-0000BE000000}"/>
    <cellStyle name="Currency 5 5 2" xfId="471" xr:uid="{0C9D9124-627E-4661-A66A-661E2C927B7E}"/>
    <cellStyle name="Currency 5 6" xfId="353" xr:uid="{3256691C-F94B-4A3D-B4E6-BF6AACA6BF6F}"/>
    <cellStyle name="Currency 6" xfId="67" xr:uid="{00000000-0005-0000-0000-0000BF000000}"/>
    <cellStyle name="Currency 6 2" xfId="99" xr:uid="{00000000-0005-0000-0000-0000C0000000}"/>
    <cellStyle name="Currency 6 2 2" xfId="393" xr:uid="{0B34791E-EB3C-4A91-86E7-2F7ABA833F72}"/>
    <cellStyle name="Currency 6 3" xfId="132" xr:uid="{00000000-0005-0000-0000-0000C1000000}"/>
    <cellStyle name="Currency 6 3 2" xfId="426" xr:uid="{ACD433E6-13CF-49CF-8189-D359762B41DE}"/>
    <cellStyle name="Currency 6 4" xfId="290" xr:uid="{00000000-0005-0000-0000-0000C2000000}"/>
    <cellStyle name="Currency 6 4 2" xfId="479" xr:uid="{7DB9FAE0-1FCD-430F-BDC6-76EE08B2F335}"/>
    <cellStyle name="Currency 6 5" xfId="361" xr:uid="{54D3DFA4-7EDF-4C74-BB19-BDCD4F37C228}"/>
    <cellStyle name="Currency 7" xfId="30" xr:uid="{00000000-0005-0000-0000-0000C3000000}"/>
    <cellStyle name="Currency 7 2" xfId="34" xr:uid="{00000000-0005-0000-0000-0000C4000000}"/>
    <cellStyle name="Currency 7 2 2" xfId="338" xr:uid="{3EF76BE8-FB68-4906-8022-02EB370AA8E5}"/>
    <cellStyle name="Currency 7 3" xfId="334" xr:uid="{EDC55453-96CD-4546-B859-A02C79A3CEC7}"/>
    <cellStyle name="Currency 8" xfId="116" xr:uid="{00000000-0005-0000-0000-0000C5000000}"/>
    <cellStyle name="Currency 8 2" xfId="410" xr:uid="{A8EB4FCE-1354-41ED-817F-76AD0E8F0481}"/>
    <cellStyle name="Currency 9" xfId="256" xr:uid="{00000000-0005-0000-0000-0000C6000000}"/>
    <cellStyle name="Currency 9 2" xfId="453" xr:uid="{10152F19-6904-4430-8EA0-FBC8091574A3}"/>
    <cellStyle name="Currency0" xfId="224" xr:uid="{00000000-0005-0000-0000-0000C7000000}"/>
    <cellStyle name="Date" xfId="225" xr:uid="{00000000-0005-0000-0000-0000C8000000}"/>
    <cellStyle name="Date [dd-mmm-yy]" xfId="226" xr:uid="{00000000-0005-0000-0000-0000C9000000}"/>
    <cellStyle name="Date [mmm-yy]" xfId="227" xr:uid="{00000000-0005-0000-0000-0000CA000000}"/>
    <cellStyle name="Fix0" xfId="228" xr:uid="{00000000-0005-0000-0000-0000CB000000}"/>
    <cellStyle name="Fix1" xfId="229" xr:uid="{00000000-0005-0000-0000-0000CC000000}"/>
    <cellStyle name="Fix2" xfId="230" xr:uid="{00000000-0005-0000-0000-0000CD000000}"/>
    <cellStyle name="Fixed" xfId="231" xr:uid="{00000000-0005-0000-0000-0000CE000000}"/>
    <cellStyle name="Fixed 2" xfId="232" xr:uid="{00000000-0005-0000-0000-0000CF000000}"/>
    <cellStyle name="Hyperlink 2" xfId="41" xr:uid="{00000000-0005-0000-0000-0000D0000000}"/>
    <cellStyle name="Normal" xfId="0" builtinId="0"/>
    <cellStyle name="Normal 10" xfId="233" xr:uid="{00000000-0005-0000-0000-0000D2000000}"/>
    <cellStyle name="Normal 10 2" xfId="442" xr:uid="{400C3DE3-550E-4A0A-8719-8480972EF61E}"/>
    <cellStyle name="Normal 11" xfId="234" xr:uid="{00000000-0005-0000-0000-0000D3000000}"/>
    <cellStyle name="Normal 11 2" xfId="443" xr:uid="{0F613278-1183-49CC-AF3A-039773EC69F5}"/>
    <cellStyle name="Normal 12" xfId="235" xr:uid="{00000000-0005-0000-0000-0000D4000000}"/>
    <cellStyle name="Normal 12 2" xfId="236" xr:uid="{00000000-0005-0000-0000-0000D5000000}"/>
    <cellStyle name="Normal 13" xfId="3" xr:uid="{00000000-0005-0000-0000-0000D6000000}"/>
    <cellStyle name="Normal 13 2" xfId="12" xr:uid="{00000000-0005-0000-0000-0000D7000000}"/>
    <cellStyle name="Normal 13 2 2" xfId="15" xr:uid="{00000000-0005-0000-0000-0000D8000000}"/>
    <cellStyle name="Normal 13 2 2 2" xfId="325" xr:uid="{49CED6BE-3333-4A34-89D6-46FB5A4C6F86}"/>
    <cellStyle name="Normal 13 2 3" xfId="274" xr:uid="{00000000-0005-0000-0000-0000D9000000}"/>
    <cellStyle name="Normal 13 2 4" xfId="323" xr:uid="{BC64979E-25E9-46F7-8F12-EA31DF526384}"/>
    <cellStyle name="Normal 13 3" xfId="302" xr:uid="{00000000-0005-0000-0000-0000DA000000}"/>
    <cellStyle name="Normal 13 3 2" xfId="491" xr:uid="{1417A916-C75C-4B7F-AE4E-C5B8082613DF}"/>
    <cellStyle name="Normal 13 4" xfId="237" xr:uid="{00000000-0005-0000-0000-0000DB000000}"/>
    <cellStyle name="Normal 13 4 2" xfId="444" xr:uid="{367FB447-6BC6-46D4-945E-AC2874B37655}"/>
    <cellStyle name="Normal 14" xfId="257" xr:uid="{00000000-0005-0000-0000-0000DC000000}"/>
    <cellStyle name="Normal 14 2" xfId="303" xr:uid="{00000000-0005-0000-0000-0000DD000000}"/>
    <cellStyle name="Normal 14 2 2" xfId="492" xr:uid="{0D6663CD-9F1A-404E-9995-DEC70F5AF760}"/>
    <cellStyle name="Normal 14 3" xfId="454" xr:uid="{2A6C538D-D334-4F33-92DD-FA6464686F65}"/>
    <cellStyle name="Normal 15" xfId="312" xr:uid="{00000000-0005-0000-0000-0000DE000000}"/>
    <cellStyle name="Normal 15 2" xfId="500" xr:uid="{533D944F-F16E-42A1-BBB7-5A631FA8D425}"/>
    <cellStyle name="Normal 16" xfId="316" xr:uid="{5D3B4626-1500-4BA4-ACC2-914156127261}"/>
    <cellStyle name="Normal 16 2" xfId="503" xr:uid="{801F66B7-183E-48F4-98D1-BDAE4DFD426A}"/>
    <cellStyle name="Normal 17" xfId="506" xr:uid="{26E6D4C5-1EE6-4B03-A81C-38CB496841B5}"/>
    <cellStyle name="Normal 2" xfId="5" xr:uid="{00000000-0005-0000-0000-0000DF000000}"/>
    <cellStyle name="Normal 2 2" xfId="4" xr:uid="{00000000-0005-0000-0000-0000E0000000}"/>
    <cellStyle name="Normal 2 2 2" xfId="18" xr:uid="{00000000-0005-0000-0000-0000E1000000}"/>
    <cellStyle name="Normal 2 2 3" xfId="239" xr:uid="{00000000-0005-0000-0000-0000E2000000}"/>
    <cellStyle name="Normal 2 2 3 2" xfId="445" xr:uid="{07F6446D-31F5-457D-9D48-3C71D1453708}"/>
    <cellStyle name="Normal 2 3" xfId="25" xr:uid="{00000000-0005-0000-0000-0000E3000000}"/>
    <cellStyle name="Normal 2 3 2" xfId="240" xr:uid="{00000000-0005-0000-0000-0000E4000000}"/>
    <cellStyle name="Normal 2 3 3" xfId="309" xr:uid="{00000000-0005-0000-0000-0000E5000000}"/>
    <cellStyle name="Normal 2 3 3 2" xfId="497" xr:uid="{F0856E9E-BBFD-4C22-952A-A275CB4C0656}"/>
    <cellStyle name="Normal 2 4" xfId="19" xr:uid="{00000000-0005-0000-0000-0000E6000000}"/>
    <cellStyle name="Normal 2 4 2" xfId="262" xr:uid="{00000000-0005-0000-0000-0000E7000000}"/>
    <cellStyle name="Normal 2 5" xfId="304" xr:uid="{00000000-0005-0000-0000-0000E8000000}"/>
    <cellStyle name="Normal 2 6" xfId="238" xr:uid="{00000000-0005-0000-0000-0000E9000000}"/>
    <cellStyle name="Normal 2 7" xfId="38" xr:uid="{00000000-0005-0000-0000-0000EA000000}"/>
    <cellStyle name="Normal 2 8" xfId="305" xr:uid="{00000000-0005-0000-0000-0000EB000000}"/>
    <cellStyle name="Normal 2 8 2" xfId="493" xr:uid="{38D9F423-9EC9-4549-A7B6-43080F036948}"/>
    <cellStyle name="Normal 3" xfId="9" xr:uid="{00000000-0005-0000-0000-0000EC000000}"/>
    <cellStyle name="Normal 3 2" xfId="21" xr:uid="{00000000-0005-0000-0000-0000ED000000}"/>
    <cellStyle name="Normal 3 2 2" xfId="70" xr:uid="{00000000-0005-0000-0000-0000EE000000}"/>
    <cellStyle name="Normal 3 2 2 2" xfId="102" xr:uid="{00000000-0005-0000-0000-0000EF000000}"/>
    <cellStyle name="Normal 3 2 2 2 2" xfId="396" xr:uid="{0CBD9146-53E7-4F82-AB8F-A91745AAE6EE}"/>
    <cellStyle name="Normal 3 2 2 3" xfId="135" xr:uid="{00000000-0005-0000-0000-0000F0000000}"/>
    <cellStyle name="Normal 3 2 2 3 2" xfId="429" xr:uid="{A89C5170-44E0-48F0-B5AB-ED846663077E}"/>
    <cellStyle name="Normal 3 2 2 4" xfId="293" xr:uid="{00000000-0005-0000-0000-0000F1000000}"/>
    <cellStyle name="Normal 3 2 2 4 2" xfId="482" xr:uid="{83BFC0D9-772A-4A72-9F5A-3D94BD014840}"/>
    <cellStyle name="Normal 3 2 2 5" xfId="364" xr:uid="{CCEB197E-CDB3-4EE3-BE7A-C19E889A6F41}"/>
    <cellStyle name="Normal 3 2 3" xfId="85" xr:uid="{00000000-0005-0000-0000-0000F2000000}"/>
    <cellStyle name="Normal 3 2 3 2" xfId="276" xr:uid="{00000000-0005-0000-0000-0000F3000000}"/>
    <cellStyle name="Normal 3 2 3 2 2" xfId="465" xr:uid="{630D606D-A865-4F41-80EB-3B9CD9AE35D6}"/>
    <cellStyle name="Normal 3 2 3 3" xfId="379" xr:uid="{075B3E7B-A832-469B-A7E5-E812B8685F92}"/>
    <cellStyle name="Normal 3 2 4" xfId="118" xr:uid="{00000000-0005-0000-0000-0000F4000000}"/>
    <cellStyle name="Normal 3 2 4 2" xfId="412" xr:uid="{F209635E-F644-434C-B5E9-91A349BC07A6}"/>
    <cellStyle name="Normal 3 2 5" xfId="242" xr:uid="{00000000-0005-0000-0000-0000F5000000}"/>
    <cellStyle name="Normal 3 2 5 2" xfId="446" xr:uid="{70EAE592-18D9-4C7D-A37D-2F31BF0A5DC5}"/>
    <cellStyle name="Normal 3 2 6" xfId="53" xr:uid="{00000000-0005-0000-0000-0000F6000000}"/>
    <cellStyle name="Normal 3 2 6 2" xfId="347" xr:uid="{342307B0-E44E-48EC-8CA3-A4D946A5F60C}"/>
    <cellStyle name="Normal 3 2 7" xfId="328" xr:uid="{5FC406AA-ABE3-474C-9182-CC050B4CEC3E}"/>
    <cellStyle name="Normal 3 3" xfId="61" xr:uid="{00000000-0005-0000-0000-0000F7000000}"/>
    <cellStyle name="Normal 3 3 2" xfId="93" xr:uid="{00000000-0005-0000-0000-0000F8000000}"/>
    <cellStyle name="Normal 3 3 2 2" xfId="284" xr:uid="{00000000-0005-0000-0000-0000F9000000}"/>
    <cellStyle name="Normal 3 3 2 2 2" xfId="473" xr:uid="{B8764C33-7358-4BBF-9935-015E22F5FDBF}"/>
    <cellStyle name="Normal 3 3 2 3" xfId="387" xr:uid="{2E5E58C0-8B3A-4BE7-A3CB-0009568E87A1}"/>
    <cellStyle name="Normal 3 3 3" xfId="126" xr:uid="{00000000-0005-0000-0000-0000FA000000}"/>
    <cellStyle name="Normal 3 3 3 2" xfId="420" xr:uid="{E8F149FB-4DD2-4085-8973-24920A94A2FA}"/>
    <cellStyle name="Normal 3 3 4" xfId="243" xr:uid="{00000000-0005-0000-0000-0000FB000000}"/>
    <cellStyle name="Normal 3 3 5" xfId="355" xr:uid="{42C86B18-8BE7-46C3-BA44-1E083E236A04}"/>
    <cellStyle name="Normal 3 4" xfId="78" xr:uid="{00000000-0005-0000-0000-0000FC000000}"/>
    <cellStyle name="Normal 3 4 2" xfId="260" xr:uid="{00000000-0005-0000-0000-0000FD000000}"/>
    <cellStyle name="Normal 3 4 2 2" xfId="457" xr:uid="{98841B02-95FF-41BB-99BE-222D444F8E17}"/>
    <cellStyle name="Normal 3 4 3" xfId="372" xr:uid="{A5AE4710-EB33-4F8E-89F5-2242CF528B74}"/>
    <cellStyle name="Normal 3 5" xfId="110" xr:uid="{00000000-0005-0000-0000-0000FE000000}"/>
    <cellStyle name="Normal 3 5 2" xfId="404" xr:uid="{75A1FFD5-2B78-4375-9692-687B0EEBA429}"/>
    <cellStyle name="Normal 3 6" xfId="241" xr:uid="{00000000-0005-0000-0000-0000FF000000}"/>
    <cellStyle name="Normal 3 7" xfId="36" xr:uid="{00000000-0005-0000-0000-000000010000}"/>
    <cellStyle name="Normal 3 7 2" xfId="339" xr:uid="{3010E404-B393-4EA0-9734-DA567803D873}"/>
    <cellStyle name="Normal 3 8" xfId="322" xr:uid="{0D9AA4DF-5F82-432B-8949-771D94CCEC94}"/>
    <cellStyle name="Normal 37" xfId="244" xr:uid="{00000000-0005-0000-0000-000001010000}"/>
    <cellStyle name="Normal 4" xfId="43" xr:uid="{00000000-0005-0000-0000-000002010000}"/>
    <cellStyle name="Normal 4 2" xfId="56" xr:uid="{00000000-0005-0000-0000-000003010000}"/>
    <cellStyle name="Normal 4 2 2" xfId="73" xr:uid="{00000000-0005-0000-0000-000004010000}"/>
    <cellStyle name="Normal 4 2 2 2" xfId="105" xr:uid="{00000000-0005-0000-0000-000005010000}"/>
    <cellStyle name="Normal 4 2 2 2 2" xfId="399" xr:uid="{A1884113-9592-44C5-B1B1-F71F00D888CA}"/>
    <cellStyle name="Normal 4 2 2 3" xfId="138" xr:uid="{00000000-0005-0000-0000-000006010000}"/>
    <cellStyle name="Normal 4 2 2 3 2" xfId="432" xr:uid="{DEBDF4BB-4DB5-43AE-89FD-750E844C7FF9}"/>
    <cellStyle name="Normal 4 2 2 4" xfId="296" xr:uid="{00000000-0005-0000-0000-000007010000}"/>
    <cellStyle name="Normal 4 2 2 4 2" xfId="485" xr:uid="{54923560-7CD1-4370-AC31-D648A487D51E}"/>
    <cellStyle name="Normal 4 2 2 5" xfId="367" xr:uid="{A5A0594C-FA28-401B-A8BF-7273EDBB3923}"/>
    <cellStyle name="Normal 4 2 3" xfId="88" xr:uid="{00000000-0005-0000-0000-000008010000}"/>
    <cellStyle name="Normal 4 2 3 2" xfId="279" xr:uid="{00000000-0005-0000-0000-000009010000}"/>
    <cellStyle name="Normal 4 2 3 2 2" xfId="468" xr:uid="{BB5A38D9-5DA4-4E4A-8921-99B2EB9EA738}"/>
    <cellStyle name="Normal 4 2 3 3" xfId="382" xr:uid="{DF2D9B65-158A-4EDD-93A3-174BE4228073}"/>
    <cellStyle name="Normal 4 2 4" xfId="121" xr:uid="{00000000-0005-0000-0000-00000A010000}"/>
    <cellStyle name="Normal 4 2 4 2" xfId="415" xr:uid="{8FA5D717-AFBA-4EAC-B983-39F4E9DEF3A2}"/>
    <cellStyle name="Normal 4 2 5" xfId="246" xr:uid="{00000000-0005-0000-0000-00000B010000}"/>
    <cellStyle name="Normal 4 2 5 2" xfId="447" xr:uid="{27CC062E-6D0E-48D9-87B8-2F1FF0658C56}"/>
    <cellStyle name="Normal 4 2 6" xfId="350" xr:uid="{CFE2E59F-0216-4771-810A-4F200118A0B4}"/>
    <cellStyle name="Normal 4 3" xfId="64" xr:uid="{00000000-0005-0000-0000-00000C010000}"/>
    <cellStyle name="Normal 4 3 2" xfId="96" xr:uid="{00000000-0005-0000-0000-00000D010000}"/>
    <cellStyle name="Normal 4 3 2 2" xfId="390" xr:uid="{D69BBDE7-26E3-457C-9D77-711EEDA31B69}"/>
    <cellStyle name="Normal 4 3 3" xfId="129" xr:uid="{00000000-0005-0000-0000-00000E010000}"/>
    <cellStyle name="Normal 4 3 3 2" xfId="423" xr:uid="{313A361E-8310-45FE-A144-B398BDFFD7AC}"/>
    <cellStyle name="Normal 4 3 4" xfId="287" xr:uid="{00000000-0005-0000-0000-00000F010000}"/>
    <cellStyle name="Normal 4 3 4 2" xfId="476" xr:uid="{6CB6D83A-DA18-4EA1-9FE2-BC2D3524535F}"/>
    <cellStyle name="Normal 4 3 5" xfId="358" xr:uid="{89E0FD6C-E1E4-4F1B-AEE7-3AFEFBA191A1}"/>
    <cellStyle name="Normal 4 4" xfId="81" xr:uid="{00000000-0005-0000-0000-000010010000}"/>
    <cellStyle name="Normal 4 4 2" xfId="266" xr:uid="{00000000-0005-0000-0000-000011010000}"/>
    <cellStyle name="Normal 4 4 2 2" xfId="460" xr:uid="{31280759-B131-4E35-91BB-BF55ED9C36F7}"/>
    <cellStyle name="Normal 4 4 3" xfId="375" xr:uid="{4948C18A-EC78-4AD9-BF1F-B3B42E354E30}"/>
    <cellStyle name="Normal 4 5" xfId="113" xr:uid="{00000000-0005-0000-0000-000012010000}"/>
    <cellStyle name="Normal 4 5 2" xfId="407" xr:uid="{32217C7D-8E98-4AE0-949F-BF11573743B7}"/>
    <cellStyle name="Normal 4 6" xfId="245" xr:uid="{00000000-0005-0000-0000-000013010000}"/>
    <cellStyle name="Normal 4 7" xfId="342" xr:uid="{E3AE953B-C42F-4C0A-B058-951EE790C231}"/>
    <cellStyle name="Normal 5" xfId="46" xr:uid="{00000000-0005-0000-0000-000014010000}"/>
    <cellStyle name="Normal 5 2" xfId="269" xr:uid="{00000000-0005-0000-0000-000015010000}"/>
    <cellStyle name="Normal 5 3" xfId="247" xr:uid="{00000000-0005-0000-0000-000016010000}"/>
    <cellStyle name="Normal 6" xfId="248" xr:uid="{00000000-0005-0000-0000-000017010000}"/>
    <cellStyle name="Normal 6 2" xfId="448" xr:uid="{9ED6BA07-7D74-4041-88D9-321CEEAC061F}"/>
    <cellStyle name="Normal 7" xfId="249" xr:uid="{00000000-0005-0000-0000-000018010000}"/>
    <cellStyle name="Normal 7 2" xfId="449" xr:uid="{3974D956-A217-48DB-AA40-1628CB9DEEC1}"/>
    <cellStyle name="Normal 8" xfId="250" xr:uid="{00000000-0005-0000-0000-000019010000}"/>
    <cellStyle name="Normal 8 2" xfId="450" xr:uid="{F6F2F3B9-384C-4761-85DC-181EBF0D2C6E}"/>
    <cellStyle name="Normal 9" xfId="251" xr:uid="{00000000-0005-0000-0000-00001A010000}"/>
    <cellStyle name="Normal 9 2" xfId="451" xr:uid="{B1DBBF0A-AD3D-46A7-B8FD-51D783396D36}"/>
    <cellStyle name="Percent" xfId="2" builtinId="5"/>
    <cellStyle name="Percent 2" xfId="8" xr:uid="{00000000-0005-0000-0000-00001C010000}"/>
    <cellStyle name="Percent 2 2" xfId="35" xr:uid="{00000000-0005-0000-0000-00001D010000}"/>
    <cellStyle name="Percent 2 2 2" xfId="311" xr:uid="{00000000-0005-0000-0000-00001E010000}"/>
    <cellStyle name="Percent 2 2 2 2" xfId="499" xr:uid="{73FB7FB8-9A12-4CFF-92A9-306F4F8161C5}"/>
    <cellStyle name="Percent 2 3" xfId="306" xr:uid="{00000000-0005-0000-0000-00001F010000}"/>
    <cellStyle name="Percent 2 3 2" xfId="494" xr:uid="{EDD09BE8-460F-4D8A-9C07-7A687C92F364}"/>
    <cellStyle name="Percent 3" xfId="11" xr:uid="{00000000-0005-0000-0000-000020010000}"/>
    <cellStyle name="Percent 3 2" xfId="58" xr:uid="{00000000-0005-0000-0000-000021010000}"/>
    <cellStyle name="Percent 3 2 2" xfId="75" xr:uid="{00000000-0005-0000-0000-000022010000}"/>
    <cellStyle name="Percent 3 2 2 2" xfId="107" xr:uid="{00000000-0005-0000-0000-000023010000}"/>
    <cellStyle name="Percent 3 2 2 2 2" xfId="401" xr:uid="{5DA8D80B-B1BA-498B-9AE5-28C2A283A92C}"/>
    <cellStyle name="Percent 3 2 2 3" xfId="140" xr:uid="{00000000-0005-0000-0000-000024010000}"/>
    <cellStyle name="Percent 3 2 2 3 2" xfId="434" xr:uid="{6229D115-8737-4128-B735-26B96D386329}"/>
    <cellStyle name="Percent 3 2 2 4" xfId="298" xr:uid="{00000000-0005-0000-0000-000025010000}"/>
    <cellStyle name="Percent 3 2 2 4 2" xfId="487" xr:uid="{12425C98-EC06-4606-A9C5-E2C1D29A8D65}"/>
    <cellStyle name="Percent 3 2 2 5" xfId="369" xr:uid="{3D6A43D7-0F1F-49A6-9AF0-EBF2E695D401}"/>
    <cellStyle name="Percent 3 2 3" xfId="90" xr:uid="{00000000-0005-0000-0000-000026010000}"/>
    <cellStyle name="Percent 3 2 3 2" xfId="281" xr:uid="{00000000-0005-0000-0000-000027010000}"/>
    <cellStyle name="Percent 3 2 3 2 2" xfId="470" xr:uid="{AFA0BA78-FD5D-41D2-AF39-27F5A4399C6B}"/>
    <cellStyle name="Percent 3 2 3 3" xfId="384" xr:uid="{421EB96A-77F8-44A6-9697-E861974ADE10}"/>
    <cellStyle name="Percent 3 2 4" xfId="123" xr:uid="{00000000-0005-0000-0000-000028010000}"/>
    <cellStyle name="Percent 3 2 4 2" xfId="417" xr:uid="{4321EF45-12FE-4769-986F-0A681EE965E0}"/>
    <cellStyle name="Percent 3 2 5" xfId="253" xr:uid="{00000000-0005-0000-0000-000029010000}"/>
    <cellStyle name="Percent 3 2 6" xfId="352" xr:uid="{75D14820-CE03-4FCC-BC2A-F703A032BAAD}"/>
    <cellStyle name="Percent 3 3" xfId="66" xr:uid="{00000000-0005-0000-0000-00002A010000}"/>
    <cellStyle name="Percent 3 3 2" xfId="98" xr:uid="{00000000-0005-0000-0000-00002B010000}"/>
    <cellStyle name="Percent 3 3 2 2" xfId="392" xr:uid="{F9737C03-D43F-4B39-AC2F-88F7DB0CD069}"/>
    <cellStyle name="Percent 3 3 3" xfId="131" xr:uid="{00000000-0005-0000-0000-00002C010000}"/>
    <cellStyle name="Percent 3 3 3 2" xfId="425" xr:uid="{B662C91E-F202-4466-8662-D3BF07786953}"/>
    <cellStyle name="Percent 3 3 4" xfId="289" xr:uid="{00000000-0005-0000-0000-00002D010000}"/>
    <cellStyle name="Percent 3 3 4 2" xfId="478" xr:uid="{CFBA850A-6214-417C-857F-083FC899DF43}"/>
    <cellStyle name="Percent 3 3 5" xfId="360" xr:uid="{B8516439-EDA3-4173-9C54-E660A45392D2}"/>
    <cellStyle name="Percent 3 4" xfId="83" xr:uid="{00000000-0005-0000-0000-00002E010000}"/>
    <cellStyle name="Percent 3 4 2" xfId="268" xr:uid="{00000000-0005-0000-0000-00002F010000}"/>
    <cellStyle name="Percent 3 4 2 2" xfId="462" xr:uid="{A2DD253F-E0EE-4EB9-A893-347343879BA0}"/>
    <cellStyle name="Percent 3 4 3" xfId="377" xr:uid="{70834B94-4B5A-48CB-AB5A-64F34F7FBB5F}"/>
    <cellStyle name="Percent 3 5" xfId="115" xr:uid="{00000000-0005-0000-0000-000030010000}"/>
    <cellStyle name="Percent 3 5 2" xfId="409" xr:uid="{A273736E-3AF1-43D6-9667-14A446DC27D4}"/>
    <cellStyle name="Percent 3 6" xfId="252" xr:uid="{00000000-0005-0000-0000-000031010000}"/>
    <cellStyle name="Percent 3 7" xfId="45" xr:uid="{00000000-0005-0000-0000-000032010000}"/>
    <cellStyle name="Percent 3 7 2" xfId="344" xr:uid="{E8A217EA-786E-4F20-989A-DC77A832AD02}"/>
    <cellStyle name="Percent 4" xfId="14" xr:uid="{00000000-0005-0000-0000-000033010000}"/>
    <cellStyle name="Percent 4 2" xfId="17" xr:uid="{00000000-0005-0000-0000-000034010000}"/>
    <cellStyle name="Percent 4 3" xfId="272" xr:uid="{00000000-0005-0000-0000-000035010000}"/>
    <cellStyle name="Percent 4 4" xfId="254" xr:uid="{00000000-0005-0000-0000-000036010000}"/>
    <cellStyle name="Percent 4 5" xfId="49" xr:uid="{00000000-0005-0000-0000-000037010000}"/>
    <cellStyle name="Percent 5" xfId="10" xr:uid="{00000000-0005-0000-0000-000038010000}"/>
    <cellStyle name="Percent 5 2" xfId="255" xr:uid="{00000000-0005-0000-0000-000039010000}"/>
    <cellStyle name="Percent 5 2 2" xfId="452" xr:uid="{A1BE3981-64B9-4DC5-B0CA-BF8F12BBBBFB}"/>
    <cellStyle name="Percent 6" xfId="24" xr:uid="{00000000-0005-0000-0000-00003A010000}"/>
    <cellStyle name="Percent 6 2" xfId="259" xr:uid="{00000000-0005-0000-0000-00003B010000}"/>
    <cellStyle name="Percent 6 2 2" xfId="456" xr:uid="{3C587BF8-0807-468C-A2D9-D47641CC21FE}"/>
    <cellStyle name="Percent 7" xfId="315" xr:uid="{00000000-0005-0000-0000-00003C010000}"/>
    <cellStyle name="Percent 7 2" xfId="502" xr:uid="{C0BCA23D-4E35-4D02-B0F9-7BEB44272C29}"/>
    <cellStyle name="Percent 8" xfId="317" xr:uid="{C0F43A53-B26F-4DB5-9FAB-959E914242F1}"/>
    <cellStyle name="Percent 8 2" xfId="504" xr:uid="{A769C92E-6A06-409C-81E3-EFE5F88F75D0}"/>
    <cellStyle name="Percent 9" xfId="320" xr:uid="{7E6295EF-B3B1-4FE0-AA19-4B27E6CE3B63}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17"/>
      <tableStyleElement type="headerRow" dxfId="16"/>
      <tableStyleElement type="firstRowStripe" dxfId="15"/>
    </tableStyle>
  </tableStyles>
  <colors>
    <mruColors>
      <color rgb="FFFFFF00"/>
      <color rgb="FF996633"/>
      <color rgb="FF00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zndotidms.park2000.co.za/Users/Gumbi%20Lehlohonolo/AppData/Local/Microsoft/Windows/INetCache/Content.Outlook/CML5BGEC/CC%20Port%20Shepstone%20A6%20Report%202021-2022%20(Recover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NGINEERING%20MANAGEMENT%20(Projects)\2017%20Projects\H17%20027%2000%20-%20Dept%20Transport%20-%20Area%20Office%20-%20UNDERBURG\700%20Documentation%20and%20Procurement\Rev%201\BOQ%20L1633%20%20Rev%202%2050-50%202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T\Downloads\Copy%20of%20(22-23)%20Annexure%20A6%20OP%20-%20King%20Cetshwayo%20District%20Rev1%20-%2002%20March%202022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rbanajurong-my.sharepoint.com/Users/Sanele.Buthelezi.AC009600/Desktop/PROJECTS/2022-2023%20Projects/P22%20&amp;%20P197-3%20BLACKTOP%20PATCHING/P197-3%20Blacktop%20Patching%20Template%20-%20Sanele%20Buthelezi%20-%20rev%20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nacadmin-my.sharepoint.com/Users/Gumbi%20Lehlohonolo/AppData/Local/Microsoft/Windows/INetCache/Content.Outlook/CML5BGEC/CC%20Port%20Shepstone%20A6%20Report%202021-2022%20(Recovered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rbanajurong-my.sharepoint.com/Users/JACOS/Desktop/Stean%20Laptop/Data/HN-%20Projects/103RT%20-%20P577/00%20Contracts/ZNT%203417-13T%20Bridges%20&amp;%20Roadworks/f)%20Payment/P577-3417%20Payment%20Cert%2028%20rev3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uto-Checks"/>
      <sheetName val="Employment Terminology"/>
      <sheetName val="Terminology"/>
      <sheetName val="Sheet1"/>
      <sheetName val="Project Schedule  Set Up"/>
      <sheetName val="Data files"/>
      <sheetName val="DOT reporting "/>
      <sheetName val="DOT reporting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A122" t="str">
            <v>ETH</v>
          </cell>
        </row>
        <row r="206">
          <cell r="A206" t="str">
            <v>Abutment/approaches protection</v>
          </cell>
        </row>
        <row r="207">
          <cell r="A207" t="str">
            <v>Accomodation of Traffic</v>
          </cell>
        </row>
        <row r="208">
          <cell r="A208" t="str">
            <v>Asphalt Overlay &lt; 40mm</v>
          </cell>
        </row>
        <row r="209">
          <cell r="A209" t="str">
            <v>Asphalt Overlay &gt; 40mm</v>
          </cell>
        </row>
        <row r="210">
          <cell r="A210" t="str">
            <v>Betterment &amp; Regravelling</v>
          </cell>
        </row>
        <row r="211">
          <cell r="A211" t="str">
            <v xml:space="preserve">Blacktop Patching </v>
          </cell>
        </row>
        <row r="212">
          <cell r="A212" t="str">
            <v>Blading</v>
          </cell>
        </row>
        <row r="213">
          <cell r="A213" t="str">
            <v>Bridge joints</v>
          </cell>
        </row>
        <row r="214">
          <cell r="A214" t="str">
            <v>Causeway Construction</v>
          </cell>
        </row>
        <row r="215">
          <cell r="A215" t="str">
            <v>Compensation</v>
          </cell>
        </row>
        <row r="216">
          <cell r="A216" t="str">
            <v>Crack Sealing</v>
          </cell>
        </row>
        <row r="217">
          <cell r="A217" t="str">
            <v>Culvert</v>
          </cell>
        </row>
        <row r="218">
          <cell r="A218" t="str">
            <v>Deep Mill and Replace &gt;50mm</v>
          </cell>
        </row>
        <row r="219">
          <cell r="A219" t="str">
            <v>Design</v>
          </cell>
        </row>
        <row r="220">
          <cell r="A220" t="str">
            <v>Disbursements</v>
          </cell>
        </row>
        <row r="221">
          <cell r="A221" t="str">
            <v>Double Seal</v>
          </cell>
        </row>
        <row r="222">
          <cell r="A222" t="str">
            <v>Drain clearing &amp; Verge Maintenance</v>
          </cell>
        </row>
        <row r="223">
          <cell r="A223" t="str">
            <v>Drainage</v>
          </cell>
        </row>
        <row r="224">
          <cell r="A224" t="str">
            <v>Earthworks</v>
          </cell>
        </row>
        <row r="225">
          <cell r="A225" t="str">
            <v>Earthworks &amp; Pipeworks</v>
          </cell>
        </row>
        <row r="226">
          <cell r="A226" t="str">
            <v>Embankment repairs</v>
          </cell>
        </row>
        <row r="227">
          <cell r="A227" t="str">
            <v>Fogspray</v>
          </cell>
        </row>
        <row r="228">
          <cell r="A228" t="str">
            <v>Gabion protection</v>
          </cell>
        </row>
        <row r="229">
          <cell r="A229" t="str">
            <v>Geometric improvements</v>
          </cell>
        </row>
        <row r="230">
          <cell r="A230" t="str">
            <v>Grass Cutting</v>
          </cell>
        </row>
        <row r="231">
          <cell r="A231" t="str">
            <v>Guardrail new installation</v>
          </cell>
        </row>
        <row r="232">
          <cell r="A232" t="str">
            <v>Guardrail repairs</v>
          </cell>
        </row>
        <row r="233">
          <cell r="A233" t="str">
            <v>Handrail Replacement/Repairs</v>
          </cell>
        </row>
        <row r="234">
          <cell r="A234" t="str">
            <v xml:space="preserve">Headwalls </v>
          </cell>
        </row>
        <row r="235">
          <cell r="A235" t="str">
            <v>Inteligent Road Studs</v>
          </cell>
        </row>
        <row r="236">
          <cell r="A236" t="str">
            <v>Labour contract</v>
          </cell>
        </row>
        <row r="237">
          <cell r="A237" t="str">
            <v>Landscaping &amp; Grassing</v>
          </cell>
        </row>
        <row r="238">
          <cell r="A238" t="str">
            <v>Layerworks</v>
          </cell>
        </row>
        <row r="239">
          <cell r="A239" t="str">
            <v>Layerworks &amp; Sidedrains</v>
          </cell>
        </row>
        <row r="240">
          <cell r="A240" t="str">
            <v>Layerworks &amp; Surfacing</v>
          </cell>
        </row>
        <row r="241">
          <cell r="A241" t="str">
            <v>Low volume seal</v>
          </cell>
        </row>
        <row r="242">
          <cell r="A242" t="str">
            <v>Maintenance of fence &amp; km posts</v>
          </cell>
        </row>
        <row r="243">
          <cell r="A243" t="str">
            <v>Maintenance of information/guidance signs</v>
          </cell>
        </row>
        <row r="244">
          <cell r="A244" t="str">
            <v>Maintenance of regulatory/warning signs</v>
          </cell>
        </row>
        <row r="245">
          <cell r="A245" t="str">
            <v>Major &amp; Minor Works</v>
          </cell>
        </row>
        <row r="246">
          <cell r="A246" t="str">
            <v>Materials</v>
          </cell>
        </row>
        <row r="247">
          <cell r="A247" t="str">
            <v>Mechanical</v>
          </cell>
        </row>
        <row r="248">
          <cell r="A248" t="str">
            <v>Mill and Replace &lt; 50mm</v>
          </cell>
        </row>
        <row r="249">
          <cell r="A249" t="str">
            <v>Minor Structure repairs</v>
          </cell>
        </row>
        <row r="250">
          <cell r="A250" t="str">
            <v>New Bridge</v>
          </cell>
        </row>
        <row r="251">
          <cell r="A251" t="str">
            <v>New Gravel Road</v>
          </cell>
        </row>
        <row r="252">
          <cell r="A252" t="str">
            <v>New Road Signage</v>
          </cell>
        </row>
        <row r="253">
          <cell r="A253" t="str">
            <v>New Surfaced Road</v>
          </cell>
        </row>
        <row r="254">
          <cell r="A254" t="str">
            <v>Patch Gravelling</v>
          </cell>
        </row>
        <row r="255">
          <cell r="A255" t="str">
            <v>Pipes &amp; Headwalls</v>
          </cell>
        </row>
        <row r="256">
          <cell r="A256" t="str">
            <v>Plant Hire</v>
          </cell>
        </row>
        <row r="257">
          <cell r="A257" t="str">
            <v>Regravelling</v>
          </cell>
        </row>
        <row r="258">
          <cell r="A258" t="str">
            <v>Rehabilitation of structures</v>
          </cell>
        </row>
        <row r="259">
          <cell r="A259" t="str">
            <v>Repainting of Steel structures</v>
          </cell>
        </row>
        <row r="260">
          <cell r="A260" t="str">
            <v>Reseal</v>
          </cell>
        </row>
        <row r="261">
          <cell r="A261" t="str">
            <v>Road Marking</v>
          </cell>
        </row>
        <row r="262">
          <cell r="A262" t="str">
            <v>Road Marking &amp; Studs</v>
          </cell>
        </row>
        <row r="263">
          <cell r="A263" t="str">
            <v>Road Studs</v>
          </cell>
        </row>
        <row r="264">
          <cell r="A264" t="str">
            <v>Roadside furniture</v>
          </cell>
        </row>
        <row r="265">
          <cell r="A265" t="str">
            <v>RTI</v>
          </cell>
        </row>
        <row r="266">
          <cell r="A266" t="str">
            <v>Rut repair</v>
          </cell>
        </row>
        <row r="267">
          <cell r="A267" t="str">
            <v>Rut Repair</v>
          </cell>
        </row>
        <row r="268">
          <cell r="A268" t="str">
            <v>Service Relocations</v>
          </cell>
        </row>
        <row r="269">
          <cell r="A269" t="str">
            <v>Sidedrains, Kerb &amp; channel</v>
          </cell>
        </row>
        <row r="270">
          <cell r="A270" t="str">
            <v>Sidewalks</v>
          </cell>
        </row>
        <row r="271">
          <cell r="A271" t="str">
            <v>Single seal</v>
          </cell>
        </row>
        <row r="272">
          <cell r="A272" t="str">
            <v>Site offices</v>
          </cell>
        </row>
        <row r="273">
          <cell r="A273" t="str">
            <v>Slip repairs</v>
          </cell>
        </row>
        <row r="274">
          <cell r="A274" t="str">
            <v>Slurry Seal</v>
          </cell>
        </row>
        <row r="275">
          <cell r="A275" t="str">
            <v>Supervision and Management</v>
          </cell>
        </row>
        <row r="276">
          <cell r="A276" t="str">
            <v xml:space="preserve">Supervision consultants </v>
          </cell>
        </row>
        <row r="277">
          <cell r="A277" t="str">
            <v>Surfacing</v>
          </cell>
        </row>
        <row r="278">
          <cell r="A278" t="str">
            <v>Survey</v>
          </cell>
        </row>
        <row r="279">
          <cell r="A279" t="str">
            <v>Survey Mapping</v>
          </cell>
        </row>
        <row r="280">
          <cell r="A280" t="str">
            <v>Training</v>
          </cell>
        </row>
        <row r="281">
          <cell r="A281" t="str">
            <v>Upgrade from Gravel to Surfaced</v>
          </cell>
        </row>
        <row r="282">
          <cell r="A282" t="str">
            <v>Vukuzakhe management</v>
          </cell>
        </row>
        <row r="283">
          <cell r="A283" t="str">
            <v>Widening of Bridge</v>
          </cell>
        </row>
        <row r="284">
          <cell r="A284" t="str">
            <v>Zibambele contractors</v>
          </cell>
        </row>
        <row r="285">
          <cell r="A285" t="str">
            <v>Zibambele levies</v>
          </cell>
        </row>
        <row r="286">
          <cell r="A286" t="str">
            <v>Zibambele tools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1200"/>
      <sheetName val="1300"/>
      <sheetName val="1400"/>
      <sheetName val="1500"/>
      <sheetName val="3900z"/>
      <sheetName val="3100"/>
      <sheetName val="3300"/>
      <sheetName val="3400"/>
      <sheetName val="5900"/>
      <sheetName val="8100"/>
      <sheetName val="A"/>
      <sheetName val="Sch D"/>
      <sheetName val="D"/>
      <sheetName val="Sch F"/>
      <sheetName val="F"/>
      <sheetName val="Sch G"/>
      <sheetName val="G"/>
      <sheetName val="Summary"/>
      <sheetName val="Labour"/>
      <sheetName val="Calc sheet"/>
      <sheetName val="CPG"/>
      <sheetName val="1700"/>
      <sheetName val="2100"/>
      <sheetName val="2200"/>
      <sheetName val="2300"/>
      <sheetName val="5100"/>
      <sheetName val="5200"/>
      <sheetName val="5400"/>
      <sheetName val="5600"/>
      <sheetName val="5700"/>
      <sheetName val="5800"/>
      <sheetName val="7100"/>
      <sheetName val="Relegated"/>
      <sheetName val="3800"/>
      <sheetName val="3500"/>
      <sheetName val="3600"/>
      <sheetName val="4100"/>
      <sheetName val="4200"/>
      <sheetName val="4500"/>
      <sheetName val="5500"/>
      <sheetName val="6100"/>
      <sheetName val="6200"/>
      <sheetName val="6300"/>
      <sheetName val="6400"/>
      <sheetName val="7300"/>
    </sheetNames>
    <sheetDataSet>
      <sheetData sheetId="0">
        <row r="44">
          <cell r="E44">
            <v>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chedule  Set Up"/>
      <sheetName val="prog"/>
      <sheetName val="stditem"/>
      <sheetName val="DOT reporting Template"/>
      <sheetName val="Sheet1"/>
      <sheetName val="Budget allocation"/>
      <sheetName val="Blading building rate"/>
      <sheetName val="VRRM"/>
      <sheetName val="Table B5"/>
      <sheetName val="Summary of Table B5"/>
      <sheetName val="budget proposals"/>
      <sheetName val="PRMG"/>
      <sheetName val="Ao sheet"/>
      <sheetName val="PRMG Projects"/>
      <sheetName val="resp"/>
      <sheetName val="ES "/>
      <sheetName val="Sheet2"/>
      <sheetName val="B5"/>
      <sheetName val="B5 Summary"/>
    </sheetNames>
    <sheetDataSet>
      <sheetData sheetId="0">
        <row r="330">
          <cell r="B330" t="str">
            <v>Abutment/approaches protection</v>
          </cell>
          <cell r="C330" t="str">
            <v>Special Maintenance</v>
          </cell>
          <cell r="D330" t="str">
            <v>Y</v>
          </cell>
          <cell r="E330" t="str">
            <v>Bridges/ Culverts</v>
          </cell>
          <cell r="F330" t="str">
            <v>Number</v>
          </cell>
          <cell r="G330" t="str">
            <v>Y</v>
          </cell>
          <cell r="H330" t="str">
            <v>N</v>
          </cell>
        </row>
        <row r="331">
          <cell r="B331" t="str">
            <v>Accomodation of Traffic</v>
          </cell>
          <cell r="C331" t="str">
            <v>(blank)</v>
          </cell>
          <cell r="D331" t="str">
            <v>Y</v>
          </cell>
          <cell r="E331" t="str">
            <v>Tarred Roads/ Surfaced Roads</v>
          </cell>
          <cell r="F331"/>
          <cell r="G331" t="str">
            <v>Y</v>
          </cell>
          <cell r="H331" t="str">
            <v>N</v>
          </cell>
        </row>
        <row r="332">
          <cell r="B332" t="str">
            <v>Asphalt Overlay &lt; 40mm</v>
          </cell>
          <cell r="C332" t="str">
            <v>Light Rehabilitation</v>
          </cell>
          <cell r="D332" t="str">
            <v>N</v>
          </cell>
          <cell r="E332" t="str">
            <v>Tarred Roads/ Surfaced Roads</v>
          </cell>
          <cell r="F332" t="str">
            <v>m2</v>
          </cell>
          <cell r="G332" t="str">
            <v>Y</v>
          </cell>
          <cell r="H332" t="str">
            <v>Y</v>
          </cell>
        </row>
        <row r="333">
          <cell r="B333" t="str">
            <v>Asphalt Overlay &gt; 40mm</v>
          </cell>
          <cell r="C333" t="str">
            <v>Heavy Rehabilitation</v>
          </cell>
          <cell r="D333" t="str">
            <v>N</v>
          </cell>
          <cell r="E333" t="str">
            <v>Tarred Roads/ Surfaced Roads</v>
          </cell>
          <cell r="F333" t="str">
            <v>m3</v>
          </cell>
          <cell r="G333" t="str">
            <v>Y</v>
          </cell>
          <cell r="H333" t="str">
            <v>Y</v>
          </cell>
        </row>
        <row r="334">
          <cell r="B334" t="str">
            <v>Betterment &amp; Regravelling</v>
          </cell>
          <cell r="C334" t="str">
            <v>ReGravelling</v>
          </cell>
          <cell r="D334" t="str">
            <v>N</v>
          </cell>
          <cell r="E334" t="str">
            <v>Gravel Road</v>
          </cell>
          <cell r="F334" t="str">
            <v>km</v>
          </cell>
          <cell r="G334" t="str">
            <v>Y</v>
          </cell>
          <cell r="H334" t="str">
            <v>Y</v>
          </cell>
        </row>
        <row r="335">
          <cell r="B335" t="str">
            <v xml:space="preserve">Blacktop Patching </v>
          </cell>
          <cell r="C335" t="str">
            <v>Safety Maintenance</v>
          </cell>
          <cell r="D335" t="str">
            <v>Y</v>
          </cell>
          <cell r="E335" t="str">
            <v>Tarred Roads/ Surfaced Roads</v>
          </cell>
          <cell r="F335" t="str">
            <v>m2</v>
          </cell>
          <cell r="G335" t="str">
            <v>N</v>
          </cell>
          <cell r="H335" t="str">
            <v>Y</v>
          </cell>
        </row>
        <row r="336">
          <cell r="B336" t="str">
            <v>Blading</v>
          </cell>
          <cell r="C336" t="str">
            <v>Routine Maintenance</v>
          </cell>
          <cell r="D336" t="str">
            <v>N</v>
          </cell>
          <cell r="E336" t="str">
            <v>Gravel Road</v>
          </cell>
          <cell r="F336" t="str">
            <v>km</v>
          </cell>
          <cell r="G336" t="str">
            <v>N</v>
          </cell>
          <cell r="H336" t="str">
            <v>Y</v>
          </cell>
        </row>
        <row r="337">
          <cell r="B337" t="str">
            <v>Bridge joints</v>
          </cell>
          <cell r="C337" t="str">
            <v>Special Maintenance</v>
          </cell>
          <cell r="D337" t="str">
            <v>Y</v>
          </cell>
          <cell r="E337" t="str">
            <v>Tarred Roads/ Surfaced Roads</v>
          </cell>
          <cell r="F337" t="str">
            <v>m</v>
          </cell>
          <cell r="G337" t="str">
            <v>Y</v>
          </cell>
          <cell r="H337" t="str">
            <v>N</v>
          </cell>
        </row>
        <row r="338">
          <cell r="B338" t="str">
            <v>Causeway Construction</v>
          </cell>
          <cell r="C338" t="str">
            <v>(blank)</v>
          </cell>
          <cell r="D338" t="str">
            <v>Y</v>
          </cell>
          <cell r="E338" t="str">
            <v>Bridges/ Culverts</v>
          </cell>
          <cell r="F338" t="str">
            <v>Number</v>
          </cell>
          <cell r="G338" t="str">
            <v>Y</v>
          </cell>
          <cell r="H338" t="str">
            <v>N</v>
          </cell>
        </row>
        <row r="339">
          <cell r="B339" t="str">
            <v>Compensation</v>
          </cell>
          <cell r="C339" t="str">
            <v>(blank)</v>
          </cell>
          <cell r="D339" t="str">
            <v>N</v>
          </cell>
          <cell r="E339" t="str">
            <v>Tarred Roads/ Surfaced Roads</v>
          </cell>
          <cell r="F339"/>
          <cell r="G339" t="str">
            <v>Y</v>
          </cell>
          <cell r="H339" t="str">
            <v>N</v>
          </cell>
        </row>
        <row r="340">
          <cell r="B340" t="str">
            <v>Crack Sealing</v>
          </cell>
          <cell r="C340" t="str">
            <v>Routine Maintenance</v>
          </cell>
          <cell r="D340" t="str">
            <v>Y</v>
          </cell>
          <cell r="E340" t="str">
            <v>Tarred Roads/ Surfaced Roads</v>
          </cell>
          <cell r="F340" t="str">
            <v>m</v>
          </cell>
          <cell r="G340" t="str">
            <v>Y</v>
          </cell>
          <cell r="H340" t="str">
            <v>Y</v>
          </cell>
        </row>
        <row r="341">
          <cell r="B341" t="str">
            <v>Culvert</v>
          </cell>
          <cell r="C341" t="str">
            <v>(blank)</v>
          </cell>
          <cell r="D341" t="str">
            <v>Y</v>
          </cell>
          <cell r="E341" t="str">
            <v>Bridges/ Culverts</v>
          </cell>
          <cell r="F341" t="str">
            <v>Number</v>
          </cell>
          <cell r="G341" t="str">
            <v>Y</v>
          </cell>
          <cell r="H341" t="str">
            <v>N</v>
          </cell>
        </row>
        <row r="342">
          <cell r="B342" t="str">
            <v>Deep Mill and Replace &gt;50mm</v>
          </cell>
          <cell r="C342" t="str">
            <v>Heavy Rehabilitation</v>
          </cell>
          <cell r="D342" t="str">
            <v>N</v>
          </cell>
          <cell r="E342" t="str">
            <v>Tarred Roads/ Surfaced Roads</v>
          </cell>
          <cell r="F342" t="str">
            <v>m2</v>
          </cell>
          <cell r="G342" t="str">
            <v>Y</v>
          </cell>
          <cell r="H342" t="str">
            <v>Y</v>
          </cell>
        </row>
        <row r="343">
          <cell r="B343" t="str">
            <v>Design</v>
          </cell>
          <cell r="C343" t="str">
            <v>(blank)</v>
          </cell>
          <cell r="D343" t="str">
            <v>N</v>
          </cell>
          <cell r="E343"/>
          <cell r="F343"/>
          <cell r="G343" t="str">
            <v>Y</v>
          </cell>
          <cell r="H343" t="str">
            <v>N</v>
          </cell>
        </row>
        <row r="344">
          <cell r="B344" t="str">
            <v>Disbursements</v>
          </cell>
          <cell r="C344" t="str">
            <v>(blank)</v>
          </cell>
          <cell r="D344" t="str">
            <v>N</v>
          </cell>
          <cell r="E344"/>
          <cell r="F344"/>
          <cell r="G344" t="str">
            <v>Y</v>
          </cell>
          <cell r="H344" t="str">
            <v>N</v>
          </cell>
        </row>
        <row r="345">
          <cell r="B345" t="str">
            <v>Double Seal</v>
          </cell>
          <cell r="C345" t="str">
            <v>Preventative Maintenance</v>
          </cell>
          <cell r="D345" t="str">
            <v>N</v>
          </cell>
          <cell r="E345" t="str">
            <v>Tarred Roads/ Surfaced Roads</v>
          </cell>
          <cell r="F345" t="str">
            <v>m2</v>
          </cell>
          <cell r="G345" t="str">
            <v>Y</v>
          </cell>
          <cell r="H345" t="str">
            <v>Y</v>
          </cell>
        </row>
        <row r="346">
          <cell r="B346" t="str">
            <v>Drain clearing &amp; Verge Maintenance</v>
          </cell>
          <cell r="C346" t="str">
            <v>Routine Maintenance</v>
          </cell>
          <cell r="D346" t="str">
            <v>Y</v>
          </cell>
          <cell r="E346" t="str">
            <v>Tarred Roads/ Surfaced Roads</v>
          </cell>
          <cell r="F346" t="str">
            <v>km</v>
          </cell>
          <cell r="G346" t="str">
            <v>N</v>
          </cell>
          <cell r="H346" t="str">
            <v>N</v>
          </cell>
        </row>
        <row r="347">
          <cell r="B347" t="str">
            <v>Drainage</v>
          </cell>
          <cell r="C347" t="str">
            <v>(blank)</v>
          </cell>
          <cell r="D347" t="str">
            <v>Y</v>
          </cell>
          <cell r="E347"/>
          <cell r="F347"/>
          <cell r="G347" t="str">
            <v>Y</v>
          </cell>
          <cell r="H347" t="str">
            <v>N</v>
          </cell>
        </row>
        <row r="348">
          <cell r="B348" t="str">
            <v>Earthworks</v>
          </cell>
          <cell r="C348" t="str">
            <v>(blank)</v>
          </cell>
          <cell r="D348" t="str">
            <v>N</v>
          </cell>
          <cell r="E348"/>
          <cell r="F348"/>
          <cell r="G348" t="str">
            <v>Y</v>
          </cell>
          <cell r="H348" t="str">
            <v>N</v>
          </cell>
        </row>
        <row r="349">
          <cell r="B349" t="str">
            <v>Earthworks &amp; Pipeworks</v>
          </cell>
          <cell r="C349" t="str">
            <v>(blank)</v>
          </cell>
          <cell r="D349" t="str">
            <v>N</v>
          </cell>
          <cell r="E349"/>
          <cell r="F349"/>
          <cell r="G349" t="str">
            <v>Y</v>
          </cell>
          <cell r="H349" t="str">
            <v>N</v>
          </cell>
        </row>
        <row r="350">
          <cell r="B350" t="str">
            <v>Embankment repairs</v>
          </cell>
          <cell r="C350" t="str">
            <v>(blank)</v>
          </cell>
          <cell r="D350" t="str">
            <v>N</v>
          </cell>
          <cell r="E350"/>
          <cell r="F350"/>
          <cell r="G350" t="str">
            <v>Y</v>
          </cell>
          <cell r="H350" t="str">
            <v>N</v>
          </cell>
        </row>
        <row r="351">
          <cell r="B351" t="str">
            <v>Fogspray</v>
          </cell>
          <cell r="C351" t="str">
            <v>Periodic Maintenance</v>
          </cell>
          <cell r="D351" t="str">
            <v>N</v>
          </cell>
          <cell r="E351" t="str">
            <v>Tarred Roads/ Surfaced Roads</v>
          </cell>
          <cell r="F351" t="str">
            <v>m2</v>
          </cell>
          <cell r="G351" t="str">
            <v>Y</v>
          </cell>
          <cell r="H351" t="str">
            <v>Y</v>
          </cell>
        </row>
        <row r="352">
          <cell r="B352" t="str">
            <v>Gabion protection</v>
          </cell>
          <cell r="C352" t="str">
            <v>(blank)</v>
          </cell>
          <cell r="D352" t="str">
            <v>Y</v>
          </cell>
          <cell r="E352"/>
          <cell r="F352" t="str">
            <v>m3</v>
          </cell>
          <cell r="G352" t="str">
            <v>Y</v>
          </cell>
          <cell r="H352" t="str">
            <v>N</v>
          </cell>
        </row>
        <row r="353">
          <cell r="B353" t="str">
            <v>Geometric improvements</v>
          </cell>
          <cell r="C353" t="str">
            <v>(blank)</v>
          </cell>
          <cell r="D353" t="str">
            <v>N</v>
          </cell>
          <cell r="E353"/>
          <cell r="F353"/>
          <cell r="G353" t="str">
            <v>Y</v>
          </cell>
          <cell r="H353" t="str">
            <v>N</v>
          </cell>
        </row>
        <row r="354">
          <cell r="B354" t="str">
            <v>Grass Cutting</v>
          </cell>
          <cell r="C354" t="str">
            <v>Routine Maintenance</v>
          </cell>
          <cell r="D354" t="str">
            <v>Y</v>
          </cell>
          <cell r="E354" t="str">
            <v>Tarred Roads/ Surfaced Roads</v>
          </cell>
          <cell r="F354" t="str">
            <v>m2</v>
          </cell>
          <cell r="G354" t="str">
            <v>N</v>
          </cell>
          <cell r="H354" t="str">
            <v>N</v>
          </cell>
        </row>
        <row r="355">
          <cell r="B355" t="str">
            <v>Guardrail new installation</v>
          </cell>
          <cell r="C355" t="str">
            <v>(blank)</v>
          </cell>
          <cell r="D355" t="str">
            <v>Y</v>
          </cell>
          <cell r="E355" t="str">
            <v>Tarred Roads/ Surfaced Roads</v>
          </cell>
          <cell r="F355" t="str">
            <v>m</v>
          </cell>
          <cell r="G355" t="str">
            <v>Y</v>
          </cell>
          <cell r="H355" t="str">
            <v>Y</v>
          </cell>
        </row>
        <row r="356">
          <cell r="B356" t="str">
            <v>Guardrail repairs</v>
          </cell>
          <cell r="C356" t="str">
            <v>Safety Maintenance</v>
          </cell>
          <cell r="D356" t="str">
            <v>Y</v>
          </cell>
          <cell r="E356" t="str">
            <v>Tarred Roads/ Surfaced Roads</v>
          </cell>
          <cell r="F356" t="str">
            <v>m</v>
          </cell>
          <cell r="G356" t="str">
            <v>N</v>
          </cell>
          <cell r="H356" t="str">
            <v>N</v>
          </cell>
        </row>
        <row r="357">
          <cell r="B357" t="str">
            <v>Handrail Replacement/Repairs</v>
          </cell>
          <cell r="C357" t="str">
            <v>Special Maintenance</v>
          </cell>
          <cell r="D357" t="str">
            <v>Y</v>
          </cell>
          <cell r="E357" t="str">
            <v>Tarred Roads/ Surfaced Roads</v>
          </cell>
          <cell r="F357" t="str">
            <v>m</v>
          </cell>
          <cell r="G357" t="str">
            <v>Y</v>
          </cell>
          <cell r="H357" t="str">
            <v>N</v>
          </cell>
        </row>
        <row r="358">
          <cell r="B358" t="str">
            <v xml:space="preserve">Headwalls </v>
          </cell>
          <cell r="C358" t="str">
            <v>(blank)</v>
          </cell>
          <cell r="D358" t="str">
            <v>Y</v>
          </cell>
          <cell r="E358"/>
          <cell r="F358" t="str">
            <v>Number</v>
          </cell>
          <cell r="G358" t="str">
            <v>Y</v>
          </cell>
          <cell r="H358" t="str">
            <v>N</v>
          </cell>
        </row>
        <row r="359">
          <cell r="B359" t="str">
            <v>Inteligent Road Studs</v>
          </cell>
          <cell r="C359" t="str">
            <v>Inteligent Road Studs</v>
          </cell>
          <cell r="D359" t="str">
            <v>N</v>
          </cell>
          <cell r="E359" t="str">
            <v>Tarred Roads/ Surfaced Roads</v>
          </cell>
          <cell r="F359" t="str">
            <v>km</v>
          </cell>
          <cell r="G359" t="str">
            <v>Y</v>
          </cell>
          <cell r="H359" t="str">
            <v>Y</v>
          </cell>
        </row>
        <row r="360">
          <cell r="B360" t="str">
            <v>Labour contract</v>
          </cell>
          <cell r="C360" t="str">
            <v>(blank)</v>
          </cell>
          <cell r="D360" t="str">
            <v>N</v>
          </cell>
          <cell r="E360"/>
          <cell r="F360"/>
          <cell r="G360" t="str">
            <v>N</v>
          </cell>
          <cell r="H360" t="str">
            <v>N</v>
          </cell>
        </row>
        <row r="361">
          <cell r="B361" t="str">
            <v>Landscaping &amp; Grassing</v>
          </cell>
          <cell r="C361" t="str">
            <v>(blank)</v>
          </cell>
          <cell r="D361" t="str">
            <v>Y</v>
          </cell>
          <cell r="E361" t="str">
            <v>Tarred Roads/ Surfaced Roads</v>
          </cell>
          <cell r="F361"/>
          <cell r="G361" t="str">
            <v>Y</v>
          </cell>
          <cell r="H361" t="str">
            <v>N</v>
          </cell>
        </row>
        <row r="362">
          <cell r="B362" t="str">
            <v>Layerworks</v>
          </cell>
          <cell r="C362" t="str">
            <v>(blank)</v>
          </cell>
          <cell r="D362" t="str">
            <v>N</v>
          </cell>
          <cell r="E362" t="str">
            <v>Tarred Roads/ Surfaced Roads</v>
          </cell>
          <cell r="F362"/>
          <cell r="G362" t="str">
            <v>Y</v>
          </cell>
          <cell r="H362" t="str">
            <v>N</v>
          </cell>
        </row>
        <row r="363">
          <cell r="B363" t="str">
            <v>Layerworks &amp; Sidedrains</v>
          </cell>
          <cell r="C363" t="str">
            <v>(blank)</v>
          </cell>
          <cell r="D363" t="str">
            <v>N</v>
          </cell>
          <cell r="E363" t="str">
            <v>Tarred Roads/ Surfaced Roads</v>
          </cell>
          <cell r="F363"/>
          <cell r="G363" t="str">
            <v>Y</v>
          </cell>
          <cell r="H363" t="str">
            <v>N</v>
          </cell>
        </row>
        <row r="364">
          <cell r="B364" t="str">
            <v>Layerworks &amp; Surfacing</v>
          </cell>
          <cell r="C364" t="str">
            <v>(blank)</v>
          </cell>
          <cell r="D364" t="str">
            <v>N</v>
          </cell>
          <cell r="E364" t="str">
            <v>Tarred Roads/ Surfaced Roads</v>
          </cell>
          <cell r="F364" t="str">
            <v>km</v>
          </cell>
          <cell r="G364" t="str">
            <v>N</v>
          </cell>
          <cell r="H364" t="str">
            <v>N</v>
          </cell>
        </row>
        <row r="365">
          <cell r="B365" t="str">
            <v>Low volume seal</v>
          </cell>
          <cell r="C365" t="str">
            <v>(blank)</v>
          </cell>
          <cell r="D365" t="str">
            <v>N</v>
          </cell>
          <cell r="E365" t="str">
            <v>Tarred Roads/ Surfaced Roads</v>
          </cell>
          <cell r="F365" t="str">
            <v>m2</v>
          </cell>
          <cell r="G365" t="str">
            <v>Y</v>
          </cell>
          <cell r="H365" t="str">
            <v>Y</v>
          </cell>
        </row>
        <row r="366">
          <cell r="B366" t="str">
            <v>Maintenance of fence &amp; km posts</v>
          </cell>
          <cell r="C366" t="str">
            <v>Routine Maintenance</v>
          </cell>
          <cell r="D366" t="str">
            <v>Y</v>
          </cell>
          <cell r="E366" t="str">
            <v>Tarred Roads/ Surfaced Roads</v>
          </cell>
          <cell r="F366" t="str">
            <v>km</v>
          </cell>
          <cell r="G366" t="str">
            <v>N</v>
          </cell>
          <cell r="H366" t="str">
            <v>N</v>
          </cell>
        </row>
        <row r="367">
          <cell r="B367" t="str">
            <v>Maintenance of information/guidance signs</v>
          </cell>
          <cell r="C367" t="str">
            <v>Routine Maintenance</v>
          </cell>
          <cell r="D367" t="str">
            <v>Y</v>
          </cell>
          <cell r="E367" t="str">
            <v>Tarred Roads/ Surfaced Roads</v>
          </cell>
          <cell r="F367" t="str">
            <v>m2</v>
          </cell>
          <cell r="G367" t="str">
            <v>N</v>
          </cell>
          <cell r="H367" t="str">
            <v>N</v>
          </cell>
        </row>
        <row r="368">
          <cell r="B368" t="str">
            <v>Maintenance of regulatory/warning signs</v>
          </cell>
          <cell r="C368" t="str">
            <v>Safety Maintenance</v>
          </cell>
          <cell r="D368" t="str">
            <v>Y</v>
          </cell>
          <cell r="E368" t="str">
            <v>Tarred Roads/ Surfaced Roads</v>
          </cell>
          <cell r="F368" t="str">
            <v>Number</v>
          </cell>
          <cell r="G368" t="str">
            <v>N</v>
          </cell>
          <cell r="H368" t="str">
            <v>N</v>
          </cell>
        </row>
        <row r="369">
          <cell r="B369" t="str">
            <v>Major &amp; Minor Works</v>
          </cell>
          <cell r="C369" t="str">
            <v>(blank)</v>
          </cell>
          <cell r="D369" t="str">
            <v>N</v>
          </cell>
          <cell r="E369"/>
          <cell r="F369"/>
          <cell r="G369" t="str">
            <v>N</v>
          </cell>
          <cell r="H369" t="str">
            <v>N</v>
          </cell>
        </row>
        <row r="370">
          <cell r="B370" t="str">
            <v>Materials</v>
          </cell>
          <cell r="C370" t="str">
            <v>(blank)</v>
          </cell>
          <cell r="D370" t="str">
            <v>Y</v>
          </cell>
          <cell r="E370"/>
          <cell r="F370"/>
          <cell r="G370" t="str">
            <v>N</v>
          </cell>
          <cell r="H370" t="str">
            <v>N</v>
          </cell>
        </row>
        <row r="371">
          <cell r="B371" t="str">
            <v>Mechanical</v>
          </cell>
          <cell r="C371" t="str">
            <v>Mechanical</v>
          </cell>
          <cell r="D371" t="str">
            <v>N</v>
          </cell>
          <cell r="E371"/>
          <cell r="F371"/>
          <cell r="G371" t="str">
            <v>N</v>
          </cell>
          <cell r="H371" t="str">
            <v>N</v>
          </cell>
        </row>
        <row r="372">
          <cell r="B372" t="str">
            <v>Mill and Replace &lt; 50mm</v>
          </cell>
          <cell r="C372" t="str">
            <v>Light Rehabilitation</v>
          </cell>
          <cell r="D372" t="str">
            <v>N</v>
          </cell>
          <cell r="E372" t="str">
            <v>Tarred Roads/ Surfaced Roads</v>
          </cell>
          <cell r="F372" t="str">
            <v>m2</v>
          </cell>
          <cell r="G372" t="str">
            <v>Y</v>
          </cell>
          <cell r="H372" t="str">
            <v>Y</v>
          </cell>
        </row>
        <row r="373">
          <cell r="B373" t="str">
            <v>Minor Structure repairs</v>
          </cell>
          <cell r="C373" t="str">
            <v>Special Maintenance</v>
          </cell>
          <cell r="D373" t="str">
            <v>Y</v>
          </cell>
          <cell r="E373" t="str">
            <v>Bridges/ Culverts</v>
          </cell>
          <cell r="F373" t="str">
            <v>Number</v>
          </cell>
          <cell r="G373" t="str">
            <v>Y</v>
          </cell>
          <cell r="H373" t="str">
            <v>N</v>
          </cell>
        </row>
        <row r="374">
          <cell r="B374" t="str">
            <v>New Bridge</v>
          </cell>
          <cell r="C374" t="str">
            <v>(blank)</v>
          </cell>
          <cell r="D374" t="str">
            <v>Y</v>
          </cell>
          <cell r="E374" t="str">
            <v>Bridges/ Culverts</v>
          </cell>
          <cell r="F374" t="str">
            <v>Number</v>
          </cell>
          <cell r="G374" t="str">
            <v>Y</v>
          </cell>
          <cell r="H374" t="str">
            <v>N</v>
          </cell>
        </row>
        <row r="375">
          <cell r="B375" t="str">
            <v>New Gravel Road</v>
          </cell>
          <cell r="C375" t="str">
            <v>Local Roads</v>
          </cell>
          <cell r="D375" t="str">
            <v>Y</v>
          </cell>
          <cell r="E375" t="str">
            <v>Gravel Road</v>
          </cell>
          <cell r="F375" t="str">
            <v>km</v>
          </cell>
          <cell r="G375" t="str">
            <v>Y</v>
          </cell>
          <cell r="H375" t="str">
            <v>N</v>
          </cell>
        </row>
        <row r="376">
          <cell r="B376" t="str">
            <v>New Pedestrian Bridge</v>
          </cell>
          <cell r="C376" t="str">
            <v>(blank)</v>
          </cell>
          <cell r="D376" t="str">
            <v>Y</v>
          </cell>
          <cell r="E376" t="str">
            <v>Bridges/ Culverts</v>
          </cell>
          <cell r="F376" t="str">
            <v>Number</v>
          </cell>
          <cell r="G376" t="str">
            <v>Y</v>
          </cell>
          <cell r="H376" t="str">
            <v>N</v>
          </cell>
        </row>
        <row r="377">
          <cell r="B377" t="str">
            <v>New Road Signage</v>
          </cell>
          <cell r="C377" t="str">
            <v>(blank)</v>
          </cell>
          <cell r="D377" t="str">
            <v>Y</v>
          </cell>
          <cell r="E377" t="str">
            <v>Tarred Roads/ Surfaced Roads</v>
          </cell>
          <cell r="F377"/>
          <cell r="G377" t="str">
            <v>Y</v>
          </cell>
          <cell r="H377" t="str">
            <v>N</v>
          </cell>
        </row>
        <row r="378">
          <cell r="B378" t="str">
            <v>New Surfaced Road</v>
          </cell>
          <cell r="C378" t="str">
            <v>New Infrastructure</v>
          </cell>
          <cell r="D378" t="str">
            <v>N</v>
          </cell>
          <cell r="E378" t="str">
            <v>Tarred Roads/ Surfaced Roads</v>
          </cell>
          <cell r="F378" t="str">
            <v>km</v>
          </cell>
          <cell r="G378" t="str">
            <v>Y</v>
          </cell>
          <cell r="H378" t="str">
            <v>N</v>
          </cell>
        </row>
        <row r="379">
          <cell r="B379" t="str">
            <v>Patch Gravelling</v>
          </cell>
          <cell r="C379" t="str">
            <v>Routine Maintenance</v>
          </cell>
          <cell r="D379" t="str">
            <v>N</v>
          </cell>
          <cell r="E379" t="str">
            <v>Gravel Road</v>
          </cell>
          <cell r="F379" t="str">
            <v>m2</v>
          </cell>
          <cell r="G379" t="str">
            <v>Y</v>
          </cell>
          <cell r="H379" t="str">
            <v>Y</v>
          </cell>
        </row>
        <row r="380">
          <cell r="B380" t="str">
            <v>Pipes &amp; Headwalls</v>
          </cell>
          <cell r="C380" t="str">
            <v>(blank)</v>
          </cell>
          <cell r="D380" t="str">
            <v>Y</v>
          </cell>
          <cell r="E380" t="str">
            <v>Drainage Structures</v>
          </cell>
          <cell r="F380" t="str">
            <v>Number</v>
          </cell>
          <cell r="G380" t="str">
            <v>Y</v>
          </cell>
          <cell r="H380" t="str">
            <v>N</v>
          </cell>
        </row>
        <row r="381">
          <cell r="B381" t="str">
            <v>Plant Hire</v>
          </cell>
          <cell r="C381"/>
          <cell r="D381" t="str">
            <v>N</v>
          </cell>
          <cell r="E381"/>
          <cell r="F381"/>
          <cell r="G381" t="str">
            <v>N</v>
          </cell>
          <cell r="H381" t="str">
            <v>N</v>
          </cell>
        </row>
        <row r="382">
          <cell r="B382" t="str">
            <v>Regravelling</v>
          </cell>
          <cell r="C382" t="str">
            <v>ReGravelling</v>
          </cell>
          <cell r="D382" t="str">
            <v>N</v>
          </cell>
          <cell r="E382" t="str">
            <v>Gravel Road</v>
          </cell>
          <cell r="F382" t="str">
            <v>km</v>
          </cell>
          <cell r="G382" t="str">
            <v>Y</v>
          </cell>
          <cell r="H382" t="str">
            <v>Y</v>
          </cell>
        </row>
        <row r="383">
          <cell r="B383" t="str">
            <v>Rehabilitation of structures</v>
          </cell>
          <cell r="C383" t="str">
            <v>Periodic Maintenance</v>
          </cell>
          <cell r="D383" t="str">
            <v>Y</v>
          </cell>
          <cell r="E383" t="str">
            <v>Bridges/ Culverts</v>
          </cell>
          <cell r="F383" t="str">
            <v>Number</v>
          </cell>
          <cell r="G383" t="str">
            <v>Y</v>
          </cell>
          <cell r="H383" t="str">
            <v>N</v>
          </cell>
        </row>
        <row r="384">
          <cell r="B384" t="str">
            <v>Repainting of Steel structures</v>
          </cell>
          <cell r="C384" t="str">
            <v>Periodic Maintenance</v>
          </cell>
          <cell r="D384" t="str">
            <v>Y</v>
          </cell>
          <cell r="E384" t="str">
            <v>Bridges/ Culverts</v>
          </cell>
          <cell r="F384" t="str">
            <v>Number</v>
          </cell>
          <cell r="G384" t="str">
            <v>Y</v>
          </cell>
          <cell r="H384" t="str">
            <v>N</v>
          </cell>
        </row>
        <row r="385">
          <cell r="B385" t="str">
            <v>Reseal</v>
          </cell>
          <cell r="C385" t="str">
            <v>Preventative Maintenance</v>
          </cell>
          <cell r="D385" t="str">
            <v>N</v>
          </cell>
          <cell r="E385" t="str">
            <v>Tarred Roads/ Surfaced Roads</v>
          </cell>
          <cell r="F385" t="str">
            <v>m2</v>
          </cell>
          <cell r="G385" t="str">
            <v>Y</v>
          </cell>
          <cell r="H385" t="str">
            <v>Y</v>
          </cell>
        </row>
        <row r="386">
          <cell r="B386" t="str">
            <v>Road Marking</v>
          </cell>
          <cell r="C386" t="str">
            <v>Safety Maintenance</v>
          </cell>
          <cell r="D386" t="str">
            <v>Y</v>
          </cell>
          <cell r="E386" t="str">
            <v>Tarred Roads/ Surfaced Roads</v>
          </cell>
          <cell r="F386" t="str">
            <v>km</v>
          </cell>
          <cell r="G386" t="str">
            <v>Y</v>
          </cell>
          <cell r="H386" t="str">
            <v>Y</v>
          </cell>
        </row>
        <row r="387">
          <cell r="B387" t="str">
            <v>Road Marking &amp; Studs</v>
          </cell>
          <cell r="C387" t="str">
            <v>Safety Maintenance</v>
          </cell>
          <cell r="D387" t="str">
            <v>Y</v>
          </cell>
          <cell r="E387" t="str">
            <v>Tarred Roads/ Surfaced Roads</v>
          </cell>
          <cell r="F387" t="str">
            <v>km</v>
          </cell>
          <cell r="G387" t="str">
            <v>Y</v>
          </cell>
          <cell r="H387" t="str">
            <v>Y</v>
          </cell>
        </row>
        <row r="388">
          <cell r="B388" t="str">
            <v>Road Studs</v>
          </cell>
          <cell r="C388" t="str">
            <v>Safety Maintenance</v>
          </cell>
          <cell r="D388" t="str">
            <v>Y</v>
          </cell>
          <cell r="E388" t="str">
            <v>Tarred Roads/ Surfaced Roads</v>
          </cell>
          <cell r="F388" t="str">
            <v>km</v>
          </cell>
          <cell r="G388" t="str">
            <v>Y</v>
          </cell>
          <cell r="H388" t="str">
            <v>Y</v>
          </cell>
        </row>
        <row r="389">
          <cell r="B389" t="str">
            <v>Roadside furniture</v>
          </cell>
          <cell r="C389" t="str">
            <v>Road Safety Projects</v>
          </cell>
          <cell r="D389" t="str">
            <v>Y</v>
          </cell>
          <cell r="E389" t="str">
            <v>Tarred Roads/ Surfaced Roads</v>
          </cell>
          <cell r="F389" t="str">
            <v/>
          </cell>
          <cell r="G389" t="str">
            <v>Y</v>
          </cell>
          <cell r="H389" t="str">
            <v>N</v>
          </cell>
        </row>
        <row r="390">
          <cell r="B390" t="str">
            <v>RTI</v>
          </cell>
          <cell r="C390" t="str">
            <v>RTI</v>
          </cell>
          <cell r="D390" t="str">
            <v>N</v>
          </cell>
          <cell r="E390" t="str">
            <v>Tarred Roads/ Surfaced Roads</v>
          </cell>
          <cell r="F390"/>
          <cell r="G390" t="str">
            <v>N</v>
          </cell>
          <cell r="H390" t="str">
            <v>N</v>
          </cell>
        </row>
        <row r="391">
          <cell r="B391" t="str">
            <v>Rut repair</v>
          </cell>
          <cell r="C391" t="str">
            <v>Safety Maintenance</v>
          </cell>
          <cell r="D391" t="str">
            <v>N</v>
          </cell>
          <cell r="E391" t="str">
            <v>Tarred Roads/ Surfaced Roads</v>
          </cell>
          <cell r="F391" t="str">
            <v>m2</v>
          </cell>
          <cell r="G391" t="str">
            <v>Y</v>
          </cell>
          <cell r="H391" t="str">
            <v>Y</v>
          </cell>
        </row>
        <row r="392">
          <cell r="B392" t="str">
            <v>Rut Repair</v>
          </cell>
          <cell r="C392" t="str">
            <v>Safety Maintenance</v>
          </cell>
          <cell r="D392" t="str">
            <v>Y</v>
          </cell>
          <cell r="E392" t="str">
            <v>Tarred Roads/ Surfaced Roads</v>
          </cell>
          <cell r="F392" t="str">
            <v>m2</v>
          </cell>
          <cell r="G392" t="str">
            <v>Y</v>
          </cell>
          <cell r="H392" t="str">
            <v>Y</v>
          </cell>
        </row>
        <row r="393">
          <cell r="B393" t="str">
            <v>Service Relocations</v>
          </cell>
          <cell r="C393" t="str">
            <v>(blank)</v>
          </cell>
          <cell r="D393" t="str">
            <v>N</v>
          </cell>
          <cell r="E393"/>
          <cell r="F393"/>
          <cell r="G393" t="str">
            <v>Y</v>
          </cell>
          <cell r="H393" t="str">
            <v>N</v>
          </cell>
        </row>
        <row r="394">
          <cell r="B394" t="str">
            <v>Sidedrains, Kerb &amp; channel</v>
          </cell>
          <cell r="C394" t="str">
            <v>(blank)</v>
          </cell>
          <cell r="D394" t="str">
            <v>Y</v>
          </cell>
          <cell r="E394" t="str">
            <v>Tarred Roads/ Surfaced Roads</v>
          </cell>
          <cell r="F394"/>
          <cell r="G394" t="str">
            <v>Y</v>
          </cell>
          <cell r="H394" t="str">
            <v>N</v>
          </cell>
        </row>
        <row r="395">
          <cell r="B395" t="str">
            <v>Sidewalks</v>
          </cell>
          <cell r="C395" t="str">
            <v>(blank)</v>
          </cell>
          <cell r="D395" t="str">
            <v>Y</v>
          </cell>
          <cell r="E395" t="str">
            <v>Tarred Roads/ Surfaced Roads</v>
          </cell>
          <cell r="F395" t="str">
            <v>km</v>
          </cell>
          <cell r="G395" t="str">
            <v>Y</v>
          </cell>
          <cell r="H395" t="str">
            <v>N</v>
          </cell>
        </row>
        <row r="396">
          <cell r="B396" t="str">
            <v>Single seal</v>
          </cell>
          <cell r="C396" t="str">
            <v>Preventative Maintenance</v>
          </cell>
          <cell r="D396" t="str">
            <v>N</v>
          </cell>
          <cell r="E396" t="str">
            <v>Tarred Roads/ Surfaced Roads</v>
          </cell>
          <cell r="F396" t="str">
            <v>m2</v>
          </cell>
          <cell r="G396" t="str">
            <v>Y</v>
          </cell>
          <cell r="H396" t="str">
            <v>Y</v>
          </cell>
        </row>
        <row r="397">
          <cell r="B397" t="str">
            <v>Site offices</v>
          </cell>
          <cell r="C397" t="str">
            <v>(blank)</v>
          </cell>
          <cell r="D397" t="str">
            <v>Y</v>
          </cell>
          <cell r="E397" t="str">
            <v>Tarred Roads/ Surfaced Roads</v>
          </cell>
          <cell r="F397"/>
          <cell r="G397" t="str">
            <v>N</v>
          </cell>
          <cell r="H397" t="str">
            <v>N</v>
          </cell>
        </row>
        <row r="398">
          <cell r="B398" t="str">
            <v>Slip repairs</v>
          </cell>
          <cell r="C398" t="str">
            <v>Special Maintenance</v>
          </cell>
          <cell r="D398" t="str">
            <v>Y</v>
          </cell>
          <cell r="E398"/>
          <cell r="F398"/>
          <cell r="G398" t="str">
            <v>Y</v>
          </cell>
          <cell r="H398" t="str">
            <v>N</v>
          </cell>
        </row>
        <row r="399">
          <cell r="B399" t="str">
            <v>Slurry Seal</v>
          </cell>
          <cell r="C399" t="str">
            <v>Preventative Maintenance</v>
          </cell>
          <cell r="D399" t="str">
            <v>N</v>
          </cell>
          <cell r="E399" t="str">
            <v>Tarred Roads/ Surfaced Roads</v>
          </cell>
          <cell r="F399" t="str">
            <v>m2</v>
          </cell>
          <cell r="G399" t="str">
            <v>Y</v>
          </cell>
          <cell r="H399" t="str">
            <v>Y</v>
          </cell>
        </row>
        <row r="400">
          <cell r="B400" t="str">
            <v>Supervision and Management</v>
          </cell>
          <cell r="C400" t="str">
            <v>Supervision and Management</v>
          </cell>
          <cell r="D400" t="str">
            <v>N</v>
          </cell>
          <cell r="E400" t="str">
            <v>Tarred Roads/ Surfaced Roads</v>
          </cell>
          <cell r="F400"/>
          <cell r="G400" t="str">
            <v>N</v>
          </cell>
          <cell r="H400" t="str">
            <v>N</v>
          </cell>
        </row>
        <row r="401">
          <cell r="B401" t="str">
            <v xml:space="preserve">Supervision consultants </v>
          </cell>
          <cell r="C401" t="str">
            <v>(blank)</v>
          </cell>
          <cell r="D401" t="str">
            <v>N</v>
          </cell>
          <cell r="E401"/>
          <cell r="F401"/>
          <cell r="G401" t="str">
            <v>N</v>
          </cell>
          <cell r="H401" t="str">
            <v>N</v>
          </cell>
        </row>
        <row r="402">
          <cell r="B402" t="str">
            <v>Surfacing</v>
          </cell>
          <cell r="C402" t="str">
            <v>(blank)</v>
          </cell>
          <cell r="D402" t="str">
            <v>N</v>
          </cell>
          <cell r="E402" t="str">
            <v>Tarred Roads/ Surfaced Roads</v>
          </cell>
          <cell r="F402" t="str">
            <v>m2</v>
          </cell>
          <cell r="G402" t="str">
            <v>Y</v>
          </cell>
          <cell r="H402" t="str">
            <v>Y</v>
          </cell>
        </row>
        <row r="403">
          <cell r="B403" t="str">
            <v>Survey</v>
          </cell>
          <cell r="C403"/>
          <cell r="D403" t="str">
            <v>N</v>
          </cell>
          <cell r="E403"/>
          <cell r="F403"/>
          <cell r="G403" t="str">
            <v>N</v>
          </cell>
          <cell r="H403" t="str">
            <v>N</v>
          </cell>
        </row>
        <row r="404">
          <cell r="B404" t="str">
            <v>Survey Mapping</v>
          </cell>
          <cell r="C404"/>
          <cell r="D404" t="str">
            <v>N</v>
          </cell>
          <cell r="E404"/>
          <cell r="F404"/>
          <cell r="G404" t="str">
            <v>N</v>
          </cell>
          <cell r="H404" t="str">
            <v>N</v>
          </cell>
        </row>
        <row r="405">
          <cell r="B405" t="str">
            <v>Training</v>
          </cell>
          <cell r="C405" t="str">
            <v>(blank)</v>
          </cell>
          <cell r="D405" t="str">
            <v>N</v>
          </cell>
          <cell r="E405"/>
          <cell r="F405"/>
          <cell r="G405" t="str">
            <v>N</v>
          </cell>
          <cell r="H405" t="str">
            <v>N</v>
          </cell>
        </row>
        <row r="406">
          <cell r="B406" t="str">
            <v>Upgrade from Gravel to Surfaced</v>
          </cell>
          <cell r="C406" t="str">
            <v>(blank)</v>
          </cell>
          <cell r="D406" t="str">
            <v>N</v>
          </cell>
          <cell r="E406" t="str">
            <v>Tarred Roads/ Surfaced Roads</v>
          </cell>
          <cell r="F406" t="str">
            <v>km</v>
          </cell>
          <cell r="G406" t="str">
            <v>Y</v>
          </cell>
          <cell r="H406" t="str">
            <v>Y</v>
          </cell>
        </row>
        <row r="407">
          <cell r="B407" t="str">
            <v>Vukuzakhe management</v>
          </cell>
          <cell r="C407" t="str">
            <v>Vukuzakhe Management</v>
          </cell>
          <cell r="D407" t="str">
            <v>N</v>
          </cell>
          <cell r="E407" t="str">
            <v>Gravel Road</v>
          </cell>
          <cell r="F407"/>
          <cell r="G407" t="str">
            <v>N</v>
          </cell>
          <cell r="H407" t="str">
            <v>N</v>
          </cell>
        </row>
        <row r="408">
          <cell r="B408" t="str">
            <v>Widening of Bridge</v>
          </cell>
          <cell r="C408" t="str">
            <v>Upgrading Structures</v>
          </cell>
          <cell r="D408" t="str">
            <v>Y</v>
          </cell>
          <cell r="E408" t="str">
            <v>Tarred Roads/ Surfaced Roads</v>
          </cell>
          <cell r="F408" t="str">
            <v>Number</v>
          </cell>
          <cell r="G408" t="str">
            <v>Y</v>
          </cell>
          <cell r="H408" t="str">
            <v>N</v>
          </cell>
        </row>
        <row r="409">
          <cell r="B409" t="str">
            <v>Zibambele contractors</v>
          </cell>
          <cell r="C409" t="str">
            <v>Zibambele</v>
          </cell>
          <cell r="D409" t="str">
            <v>Y</v>
          </cell>
          <cell r="E409" t="str">
            <v>Gravel Road</v>
          </cell>
          <cell r="F409" t="str">
            <v>Number</v>
          </cell>
          <cell r="G409" t="str">
            <v>N</v>
          </cell>
          <cell r="H409" t="str">
            <v>Y</v>
          </cell>
        </row>
        <row r="410">
          <cell r="B410" t="str">
            <v>Zibambele levies</v>
          </cell>
          <cell r="C410" t="str">
            <v>Zibambele Regional Council Levies</v>
          </cell>
          <cell r="D410" t="str">
            <v>Y</v>
          </cell>
          <cell r="E410" t="str">
            <v>Gravel Road</v>
          </cell>
          <cell r="F410"/>
          <cell r="G410" t="str">
            <v>N</v>
          </cell>
          <cell r="H410" t="str">
            <v>N</v>
          </cell>
        </row>
        <row r="411">
          <cell r="B411" t="str">
            <v>Zibambele tools</v>
          </cell>
          <cell r="C411" t="str">
            <v>Zibambele Tools</v>
          </cell>
          <cell r="D411" t="str">
            <v>Y</v>
          </cell>
          <cell r="E411" t="str">
            <v>Gravel Road</v>
          </cell>
          <cell r="F411"/>
          <cell r="G411" t="str">
            <v>N</v>
          </cell>
          <cell r="H411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bour Rates"/>
      <sheetName val="Estimate - P197-3"/>
      <sheetName val=" Quantities- P197-3"/>
      <sheetName val="Road Assessment - P197-3"/>
      <sheetName val="Sheet1"/>
      <sheetName val="Local Labour P197-3"/>
      <sheetName val="SUMMARY"/>
    </sheetNames>
    <sheetDataSet>
      <sheetData sheetId="0">
        <row r="5">
          <cell r="D5">
            <v>39.82</v>
          </cell>
        </row>
      </sheetData>
      <sheetData sheetId="1">
        <row r="1">
          <cell r="F1" t="str">
            <v>GRADE 2CE OR HIGHER</v>
          </cell>
        </row>
      </sheetData>
      <sheetData sheetId="2">
        <row r="1">
          <cell r="A1" t="str">
            <v>REPAIRS AND TREATMENT OF EXISTING ASPHALT ON PROVINCIAL ROADS P197-3, KM 23.000 TO KM 47.00, UMDONI LOCAL MUNICIPALITY, CC PORT SHEPSTONE, DURBAN REGION.   Gr2CE OR HIGHER</v>
          </cell>
        </row>
      </sheetData>
      <sheetData sheetId="3">
        <row r="201">
          <cell r="AD201">
            <v>2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uto-Checks"/>
      <sheetName val="Employment Terminology"/>
      <sheetName val="Terminology"/>
      <sheetName val="Sheet1"/>
      <sheetName val="Project Schedule  Set Up"/>
      <sheetName val="Data files"/>
      <sheetName val="DOT reporting "/>
      <sheetName val="DOT reporting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A122" t="str">
            <v>ETH</v>
          </cell>
        </row>
        <row r="336">
          <cell r="A336" t="str">
            <v>Access to community facilities - 1</v>
          </cell>
        </row>
        <row r="337">
          <cell r="A337" t="str">
            <v>ARRUP</v>
          </cell>
        </row>
        <row r="338">
          <cell r="A338" t="str">
            <v>BEE &amp; Vukuzakhe Training</v>
          </cell>
        </row>
        <row r="339">
          <cell r="A339" t="str">
            <v>Corp Serv: Major and Minor Works</v>
          </cell>
        </row>
        <row r="340">
          <cell r="A340" t="str">
            <v>Flood Damage Repairs (Repairs/Cur)</v>
          </cell>
        </row>
        <row r="341">
          <cell r="A341" t="str">
            <v>Flood Damage Repairs (Replacement/Cap)</v>
          </cell>
        </row>
        <row r="342">
          <cell r="A342" t="str">
            <v>Head Office Buildings</v>
          </cell>
        </row>
        <row r="343">
          <cell r="A343" t="str">
            <v>Head: Contingency</v>
          </cell>
        </row>
        <row r="344">
          <cell r="A344" t="str">
            <v>Heavy Rehabilitation</v>
          </cell>
        </row>
        <row r="345">
          <cell r="A345" t="str">
            <v>HOD and MEC Construction</v>
          </cell>
        </row>
        <row r="346">
          <cell r="A346" t="str">
            <v>HOD and MEC Projects</v>
          </cell>
        </row>
        <row r="347">
          <cell r="A347" t="str">
            <v>IEC Roads</v>
          </cell>
        </row>
        <row r="348">
          <cell r="A348" t="str">
            <v>Infrastructure</v>
          </cell>
        </row>
        <row r="349">
          <cell r="A349" t="str">
            <v>Inteligent Road Studs</v>
          </cell>
        </row>
        <row r="350">
          <cell r="A350" t="str">
            <v>Labour based construction</v>
          </cell>
        </row>
        <row r="351">
          <cell r="A351" t="str">
            <v>Labour intensive construction</v>
          </cell>
        </row>
        <row r="352">
          <cell r="A352" t="str">
            <v>Light Rehabilitation</v>
          </cell>
        </row>
        <row r="353">
          <cell r="A353" t="str">
            <v>Local Roads</v>
          </cell>
        </row>
        <row r="354">
          <cell r="A354" t="str">
            <v>Major &amp; Minor Works</v>
          </cell>
        </row>
        <row r="355">
          <cell r="A355" t="str">
            <v>Mechanical</v>
          </cell>
        </row>
        <row r="356">
          <cell r="A356" t="str">
            <v>Mechanical - Head Office</v>
          </cell>
        </row>
        <row r="357">
          <cell r="A357" t="str">
            <v>Mechanical Radio Network</v>
          </cell>
        </row>
        <row r="358">
          <cell r="A358" t="str">
            <v>MLB:  Works</v>
          </cell>
        </row>
        <row r="359">
          <cell r="A359" t="str">
            <v>New Infrastructure</v>
          </cell>
        </row>
        <row r="360">
          <cell r="A360" t="str">
            <v>New Infrastructure (P577)</v>
          </cell>
        </row>
        <row r="361">
          <cell r="A361" t="str">
            <v>Periodic Maintenance</v>
          </cell>
        </row>
        <row r="362">
          <cell r="A362" t="str">
            <v>Pilot programmes</v>
          </cell>
        </row>
        <row r="363">
          <cell r="A363" t="str">
            <v>Plant Purchases</v>
          </cell>
        </row>
        <row r="364">
          <cell r="A364" t="str">
            <v>Preventative Maintenance</v>
          </cell>
        </row>
        <row r="365">
          <cell r="A365" t="str">
            <v>Regional Programme Support</v>
          </cell>
        </row>
        <row r="366">
          <cell r="A366" t="str">
            <v>ReGravelling</v>
          </cell>
        </row>
        <row r="367">
          <cell r="A367" t="str">
            <v>Road Safety Projects</v>
          </cell>
        </row>
        <row r="368">
          <cell r="A368" t="str">
            <v>Routine Maintenance</v>
          </cell>
        </row>
        <row r="369">
          <cell r="A369" t="str">
            <v xml:space="preserve">RTI </v>
          </cell>
        </row>
        <row r="370">
          <cell r="A370" t="str">
            <v>RTI Training College moving to Murchiston</v>
          </cell>
        </row>
        <row r="371">
          <cell r="A371" t="str">
            <v>Safety Maintenance</v>
          </cell>
        </row>
        <row r="372">
          <cell r="A372" t="str">
            <v>Special Maintenance</v>
          </cell>
        </row>
        <row r="373">
          <cell r="A373" t="str">
            <v>Standard Stock</v>
          </cell>
        </row>
        <row r="374">
          <cell r="A374" t="str">
            <v>Supervision and Management</v>
          </cell>
        </row>
        <row r="375">
          <cell r="A375" t="str">
            <v>T2 Infrastructure man systems</v>
          </cell>
        </row>
        <row r="376">
          <cell r="A376" t="str">
            <v>T2 Training Center</v>
          </cell>
        </row>
        <row r="377">
          <cell r="A377" t="str">
            <v>Traffic Engineering</v>
          </cell>
        </row>
        <row r="378">
          <cell r="A378" t="str">
            <v>Upgrade to P700</v>
          </cell>
        </row>
        <row r="379">
          <cell r="A379" t="str">
            <v>Upgrading Structures</v>
          </cell>
        </row>
        <row r="380">
          <cell r="A380" t="str">
            <v>Vehicle Test Station - Durban Harbour - Capital</v>
          </cell>
        </row>
        <row r="381">
          <cell r="A381" t="str">
            <v>Vukuzakhe Management</v>
          </cell>
        </row>
        <row r="382">
          <cell r="A382" t="str">
            <v>Weighbridge Infrastructure</v>
          </cell>
        </row>
        <row r="383">
          <cell r="A383" t="str">
            <v>Weighbridge Maintenance</v>
          </cell>
        </row>
        <row r="384">
          <cell r="A384" t="str">
            <v>Zibambele</v>
          </cell>
        </row>
        <row r="385">
          <cell r="A385" t="str">
            <v>Zibambele Management HO</v>
          </cell>
        </row>
        <row r="386">
          <cell r="A386" t="str">
            <v>Zibambele Regional Council Levies</v>
          </cell>
        </row>
        <row r="387">
          <cell r="A387" t="str">
            <v>Zibambele Tools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rogress"/>
      <sheetName val="Check"/>
      <sheetName val="Cert OLD"/>
      <sheetName val="Envelope"/>
      <sheetName val="Chk"/>
      <sheetName val="Cert New"/>
      <sheetName val="Bill of Q"/>
      <sheetName val="Summary"/>
      <sheetName val="VO"/>
      <sheetName val="VO 03"/>
      <sheetName val="VO 04"/>
      <sheetName val="VO 07"/>
      <sheetName val="VO 11"/>
      <sheetName val="VO 13,20a"/>
      <sheetName val="MOS"/>
      <sheetName val="Deductions"/>
      <sheetName val="Interest"/>
      <sheetName val="Bitumen"/>
      <sheetName val="Special Mat"/>
      <sheetName val="CPA"/>
      <sheetName val="ETA Cert"/>
      <sheetName val="Cert (ETA)"/>
      <sheetName val="Summary (ETA)"/>
      <sheetName val="Special Mat (ETA)"/>
      <sheetName val="CPA (ETA)"/>
      <sheetName val="Cash Flow"/>
      <sheetName val="Indices"/>
      <sheetName val="Notes"/>
      <sheetName val="VO Blank"/>
      <sheetName val="Tables"/>
      <sheetName val="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B4" t="str">
            <v>%</v>
          </cell>
        </row>
        <row r="5">
          <cell r="B5" t="str">
            <v>day</v>
          </cell>
        </row>
        <row r="6">
          <cell r="B6" t="str">
            <v>ha</v>
          </cell>
        </row>
        <row r="7">
          <cell r="B7" t="str">
            <v>hr</v>
          </cell>
        </row>
        <row r="8">
          <cell r="B8" t="str">
            <v>kg</v>
          </cell>
        </row>
        <row r="9">
          <cell r="B9" t="str">
            <v>kl</v>
          </cell>
        </row>
        <row r="10">
          <cell r="B10" t="str">
            <v>km</v>
          </cell>
        </row>
        <row r="11">
          <cell r="B11" t="str">
            <v>litre</v>
          </cell>
        </row>
        <row r="12">
          <cell r="B12" t="str">
            <v>m</v>
          </cell>
        </row>
        <row r="13">
          <cell r="B13" t="str">
            <v>m²</v>
          </cell>
        </row>
        <row r="14">
          <cell r="B14" t="str">
            <v>m³</v>
          </cell>
        </row>
        <row r="15">
          <cell r="B15" t="str">
            <v>m³km</v>
          </cell>
        </row>
        <row r="16">
          <cell r="B16" t="str">
            <v>manday</v>
          </cell>
        </row>
        <row r="17">
          <cell r="B17" t="str">
            <v>MN</v>
          </cell>
        </row>
        <row r="18">
          <cell r="B18" t="str">
            <v>MN-m</v>
          </cell>
        </row>
        <row r="19">
          <cell r="B19" t="str">
            <v>month</v>
          </cell>
        </row>
        <row r="20">
          <cell r="B20" t="str">
            <v>No.</v>
          </cell>
        </row>
        <row r="21">
          <cell r="B21" t="str">
            <v>P sum</v>
          </cell>
        </row>
        <row r="22">
          <cell r="B22" t="str">
            <v>PC sum</v>
          </cell>
        </row>
        <row r="23">
          <cell r="B23" t="str">
            <v>pkt</v>
          </cell>
        </row>
        <row r="24">
          <cell r="B24" t="str">
            <v>Sum</v>
          </cell>
        </row>
        <row r="25">
          <cell r="B25" t="str">
            <v>t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40"/>
  <sheetViews>
    <sheetView workbookViewId="0">
      <selection sqref="A1:AD1"/>
    </sheetView>
  </sheetViews>
  <sheetFormatPr defaultRowHeight="13" x14ac:dyDescent="0.3"/>
  <cols>
    <col min="1" max="1" width="6.90625" customWidth="1"/>
    <col min="2" max="3" width="6.90625" style="2" customWidth="1"/>
    <col min="4" max="4" width="7.36328125" customWidth="1"/>
    <col min="5" max="5" width="9" customWidth="1"/>
    <col min="6" max="6" width="8.90625" customWidth="1"/>
    <col min="7" max="7" width="8.08984375" customWidth="1"/>
    <col min="8" max="8" width="7.453125" customWidth="1"/>
    <col min="9" max="9" width="6.54296875" customWidth="1"/>
    <col min="10" max="10" width="9.54296875" customWidth="1"/>
    <col min="11" max="11" width="10.08984375" customWidth="1"/>
    <col min="12" max="12" width="7.6328125" customWidth="1"/>
    <col min="13" max="13" width="6.453125" customWidth="1"/>
    <col min="14" max="14" width="9.453125" customWidth="1"/>
    <col min="15" max="15" width="9.36328125" customWidth="1"/>
    <col min="16" max="16" width="7.6328125" customWidth="1"/>
    <col min="17" max="17" width="6.54296875" customWidth="1"/>
    <col min="18" max="18" width="9.54296875" customWidth="1"/>
    <col min="19" max="19" width="10.08984375" customWidth="1"/>
    <col min="20" max="20" width="3.08984375" customWidth="1"/>
    <col min="21" max="25" width="12.54296875" customWidth="1"/>
    <col min="26" max="29" width="7.6328125" hidden="1" customWidth="1"/>
    <col min="30" max="30" width="10" customWidth="1"/>
    <col min="36" max="38" width="20.453125" customWidth="1"/>
    <col min="39" max="39" width="12.08984375" customWidth="1"/>
  </cols>
  <sheetData>
    <row r="1" spans="1:39" ht="37.5" customHeight="1" thickBot="1" x14ac:dyDescent="0.3">
      <c r="A1" s="480" t="e">
        <f>#REF!</f>
        <v>#REF!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2"/>
    </row>
    <row r="2" spans="1:39" ht="20.399999999999999" customHeight="1" thickBot="1" x14ac:dyDescent="0.35">
      <c r="A2" s="483" t="s">
        <v>196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10"/>
      <c r="AJ2" s="439" t="s">
        <v>197</v>
      </c>
      <c r="AK2" s="439"/>
      <c r="AL2" s="439"/>
      <c r="AM2" s="5"/>
    </row>
    <row r="3" spans="1:39" s="1" customFormat="1" ht="14.25" customHeight="1" thickBot="1" x14ac:dyDescent="0.35">
      <c r="A3" s="440" t="s">
        <v>198</v>
      </c>
      <c r="B3" s="441"/>
      <c r="C3" s="442"/>
      <c r="D3" s="11" t="s">
        <v>199</v>
      </c>
      <c r="E3" s="12"/>
      <c r="F3" s="12"/>
      <c r="G3" s="13">
        <f>+G131</f>
        <v>0</v>
      </c>
      <c r="H3" s="12"/>
      <c r="I3" s="12"/>
      <c r="J3" s="12"/>
      <c r="K3" s="13">
        <f>+K131</f>
        <v>0</v>
      </c>
      <c r="L3" s="12"/>
      <c r="M3" s="12"/>
      <c r="N3" s="12"/>
      <c r="O3" s="13">
        <f>+O131</f>
        <v>0</v>
      </c>
      <c r="P3" s="12"/>
      <c r="Q3" s="12"/>
      <c r="R3" s="12"/>
      <c r="S3" s="14">
        <f>O130</f>
        <v>0</v>
      </c>
      <c r="T3" s="9"/>
      <c r="U3" s="15"/>
      <c r="V3" s="13"/>
      <c r="W3" s="12"/>
      <c r="X3" s="12"/>
      <c r="Y3" s="13"/>
      <c r="Z3" s="12"/>
      <c r="AA3" s="12"/>
      <c r="AB3" s="12"/>
      <c r="AC3" s="14"/>
      <c r="AD3" s="16"/>
      <c r="AJ3" s="9"/>
      <c r="AK3" s="9"/>
      <c r="AL3" s="9"/>
      <c r="AM3" s="3"/>
    </row>
    <row r="4" spans="1:39" s="1" customFormat="1" ht="14.25" customHeight="1" thickBot="1" x14ac:dyDescent="0.35">
      <c r="A4" s="17"/>
      <c r="B4" s="18"/>
      <c r="C4" s="19"/>
      <c r="D4" s="11" t="s">
        <v>200</v>
      </c>
      <c r="E4" s="12"/>
      <c r="F4" s="12"/>
      <c r="G4" s="13">
        <f>+G130</f>
        <v>0</v>
      </c>
      <c r="H4" s="12"/>
      <c r="I4" s="12"/>
      <c r="J4" s="12"/>
      <c r="K4" s="13">
        <f>+K130</f>
        <v>0</v>
      </c>
      <c r="L4" s="12"/>
      <c r="M4" s="12"/>
      <c r="N4" s="12"/>
      <c r="O4" s="13">
        <f>+O130</f>
        <v>0</v>
      </c>
      <c r="P4" s="12"/>
      <c r="Q4" s="12"/>
      <c r="R4" s="12"/>
      <c r="S4" s="14">
        <f>+S129</f>
        <v>0</v>
      </c>
      <c r="T4" s="9"/>
      <c r="U4" s="15"/>
      <c r="V4" s="13"/>
      <c r="W4" s="12"/>
      <c r="X4" s="12"/>
      <c r="Y4" s="13"/>
      <c r="Z4" s="12"/>
      <c r="AA4" s="12"/>
      <c r="AB4" s="12"/>
      <c r="AC4" s="14"/>
      <c r="AD4" s="16"/>
      <c r="AJ4" s="9"/>
      <c r="AK4" s="9"/>
      <c r="AL4" s="9"/>
      <c r="AM4" s="3"/>
    </row>
    <row r="5" spans="1:39" s="1" customFormat="1" ht="13.5" customHeight="1" thickBot="1" x14ac:dyDescent="0.35">
      <c r="A5" s="443" t="s">
        <v>201</v>
      </c>
      <c r="B5" s="444"/>
      <c r="C5" s="444"/>
      <c r="D5" s="11" t="s">
        <v>202</v>
      </c>
      <c r="E5" s="9"/>
      <c r="F5" s="9"/>
      <c r="G5" s="20">
        <f>+G129</f>
        <v>0</v>
      </c>
      <c r="H5" s="20"/>
      <c r="I5" s="20"/>
      <c r="J5" s="20"/>
      <c r="K5" s="20">
        <f>+K129</f>
        <v>0</v>
      </c>
      <c r="L5" s="20"/>
      <c r="M5" s="20"/>
      <c r="N5" s="20"/>
      <c r="O5" s="20">
        <f>+O129</f>
        <v>0</v>
      </c>
      <c r="P5" s="20"/>
      <c r="Q5" s="20"/>
      <c r="R5" s="20"/>
      <c r="S5" s="21">
        <f>+S128</f>
        <v>0</v>
      </c>
      <c r="T5" s="20"/>
      <c r="U5" s="22">
        <f>U126</f>
        <v>0</v>
      </c>
      <c r="V5" s="20">
        <f>V126</f>
        <v>0</v>
      </c>
      <c r="W5" s="20"/>
      <c r="X5" s="20"/>
      <c r="Y5" s="20">
        <f>Y126</f>
        <v>0</v>
      </c>
      <c r="Z5" s="20"/>
      <c r="AA5" s="20"/>
      <c r="AB5" s="20"/>
      <c r="AC5" s="21">
        <f>AC126</f>
        <v>0</v>
      </c>
      <c r="AD5" s="23">
        <f>AD126</f>
        <v>0</v>
      </c>
      <c r="AJ5" s="9"/>
      <c r="AK5" s="9"/>
      <c r="AL5" s="9"/>
      <c r="AM5" s="3"/>
    </row>
    <row r="6" spans="1:39" s="27" customFormat="1" ht="25.5" customHeight="1" thickBot="1" x14ac:dyDescent="0.3">
      <c r="A6" s="445" t="s">
        <v>203</v>
      </c>
      <c r="B6" s="446"/>
      <c r="C6" s="447" t="s">
        <v>204</v>
      </c>
      <c r="D6" s="449" t="s">
        <v>205</v>
      </c>
      <c r="E6" s="450"/>
      <c r="F6" s="450"/>
      <c r="G6" s="451"/>
      <c r="H6" s="452" t="s">
        <v>206</v>
      </c>
      <c r="I6" s="453"/>
      <c r="J6" s="453"/>
      <c r="K6" s="454"/>
      <c r="L6" s="455" t="s">
        <v>207</v>
      </c>
      <c r="M6" s="456"/>
      <c r="N6" s="456"/>
      <c r="O6" s="457"/>
      <c r="P6" s="471" t="s">
        <v>208</v>
      </c>
      <c r="Q6" s="472"/>
      <c r="R6" s="472"/>
      <c r="S6" s="473"/>
      <c r="T6" s="24"/>
      <c r="U6" s="25" t="s">
        <v>209</v>
      </c>
      <c r="V6" s="25" t="s">
        <v>210</v>
      </c>
      <c r="W6" s="474" t="s">
        <v>211</v>
      </c>
      <c r="X6" s="475"/>
      <c r="Y6" s="476"/>
      <c r="Z6" s="458" t="s">
        <v>212</v>
      </c>
      <c r="AA6" s="459"/>
      <c r="AB6" s="459"/>
      <c r="AC6" s="459"/>
      <c r="AD6" s="26" t="s">
        <v>213</v>
      </c>
      <c r="AE6" s="460" t="s">
        <v>214</v>
      </c>
      <c r="AF6" s="460"/>
      <c r="AG6" s="460"/>
      <c r="AH6" s="461"/>
      <c r="AJ6" s="8" t="s">
        <v>202</v>
      </c>
      <c r="AK6" s="8" t="s">
        <v>200</v>
      </c>
      <c r="AL6" s="8" t="s">
        <v>199</v>
      </c>
    </row>
    <row r="7" spans="1:39" s="27" customFormat="1" ht="42" customHeight="1" thickBot="1" x14ac:dyDescent="0.3">
      <c r="A7" s="28" t="s">
        <v>215</v>
      </c>
      <c r="B7" s="29" t="s">
        <v>216</v>
      </c>
      <c r="C7" s="448"/>
      <c r="D7" s="30" t="s">
        <v>126</v>
      </c>
      <c r="E7" s="31" t="s">
        <v>125</v>
      </c>
      <c r="F7" s="31" t="s">
        <v>217</v>
      </c>
      <c r="G7" s="32" t="s">
        <v>218</v>
      </c>
      <c r="H7" s="33" t="s">
        <v>126</v>
      </c>
      <c r="I7" s="34" t="s">
        <v>125</v>
      </c>
      <c r="J7" s="34" t="s">
        <v>217</v>
      </c>
      <c r="K7" s="35" t="s">
        <v>218</v>
      </c>
      <c r="L7" s="36" t="s">
        <v>126</v>
      </c>
      <c r="M7" s="37" t="s">
        <v>125</v>
      </c>
      <c r="N7" s="37" t="s">
        <v>217</v>
      </c>
      <c r="O7" s="38" t="s">
        <v>218</v>
      </c>
      <c r="P7" s="39" t="s">
        <v>126</v>
      </c>
      <c r="Q7" s="40" t="s">
        <v>125</v>
      </c>
      <c r="R7" s="40" t="s">
        <v>217</v>
      </c>
      <c r="S7" s="41" t="s">
        <v>218</v>
      </c>
      <c r="T7" s="42"/>
      <c r="U7" s="43" t="s">
        <v>126</v>
      </c>
      <c r="V7" s="43" t="s">
        <v>126</v>
      </c>
      <c r="W7" s="44" t="s">
        <v>126</v>
      </c>
      <c r="X7" s="44" t="s">
        <v>125</v>
      </c>
      <c r="Y7" s="44" t="s">
        <v>218</v>
      </c>
      <c r="Z7" s="45" t="s">
        <v>126</v>
      </c>
      <c r="AA7" s="46" t="s">
        <v>125</v>
      </c>
      <c r="AB7" s="46" t="s">
        <v>219</v>
      </c>
      <c r="AC7" s="47" t="s">
        <v>218</v>
      </c>
      <c r="AD7" s="48" t="s">
        <v>220</v>
      </c>
      <c r="AE7" s="462"/>
      <c r="AF7" s="462"/>
      <c r="AG7" s="462"/>
      <c r="AH7" s="463"/>
      <c r="AJ7" s="8" t="s">
        <v>221</v>
      </c>
      <c r="AK7" s="8" t="s">
        <v>222</v>
      </c>
      <c r="AL7" s="8" t="s">
        <v>223</v>
      </c>
    </row>
    <row r="8" spans="1:39" s="5" customFormat="1" ht="18" customHeight="1" thickBot="1" x14ac:dyDescent="0.3">
      <c r="A8" s="466"/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8"/>
      <c r="U8" s="467"/>
      <c r="V8" s="467"/>
      <c r="W8" s="467"/>
      <c r="X8" s="467"/>
      <c r="Y8" s="467"/>
      <c r="Z8" s="467"/>
      <c r="AA8" s="467"/>
      <c r="AB8" s="467"/>
      <c r="AC8" s="469"/>
      <c r="AD8" s="49"/>
      <c r="AE8" s="464"/>
      <c r="AF8" s="464"/>
      <c r="AG8" s="464"/>
      <c r="AH8" s="465"/>
      <c r="AJ8" s="8" t="s">
        <v>224</v>
      </c>
      <c r="AK8" s="50" t="s">
        <v>225</v>
      </c>
      <c r="AL8" s="50" t="s">
        <v>225</v>
      </c>
      <c r="AM8" s="27"/>
    </row>
    <row r="9" spans="1:39" s="5" customFormat="1" ht="18" customHeight="1" x14ac:dyDescent="0.25">
      <c r="A9" s="51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52"/>
      <c r="AD9" s="49"/>
      <c r="AE9" s="53"/>
      <c r="AF9" s="53"/>
      <c r="AG9" s="53"/>
      <c r="AH9" s="53"/>
      <c r="AJ9" s="8"/>
      <c r="AK9" s="50"/>
      <c r="AL9" s="50"/>
      <c r="AM9" s="27"/>
    </row>
    <row r="10" spans="1:39" s="5" customFormat="1" ht="18" customHeight="1" x14ac:dyDescent="0.25">
      <c r="A10" s="54"/>
      <c r="B10" s="55"/>
      <c r="C10" s="56"/>
      <c r="D10" s="57"/>
      <c r="E10" s="58"/>
      <c r="F10" s="7"/>
      <c r="G10" s="59">
        <f t="shared" ref="G10:G73" si="0">D10*E10</f>
        <v>0</v>
      </c>
      <c r="H10" s="57"/>
      <c r="I10" s="58"/>
      <c r="J10" s="7"/>
      <c r="K10" s="59">
        <f t="shared" ref="K10:K73" si="1">H10*I10</f>
        <v>0</v>
      </c>
      <c r="L10" s="57"/>
      <c r="M10" s="58"/>
      <c r="N10" s="58"/>
      <c r="O10" s="59">
        <f t="shared" ref="O10:O73" si="2">L10*M10</f>
        <v>0</v>
      </c>
      <c r="P10" s="57"/>
      <c r="Q10" s="58"/>
      <c r="R10" s="7"/>
      <c r="S10" s="59">
        <f t="shared" ref="S10:S73" si="3">P10*Q10</f>
        <v>0</v>
      </c>
      <c r="T10" s="60"/>
      <c r="U10" s="61"/>
      <c r="V10" s="62"/>
      <c r="W10" s="62"/>
      <c r="X10" s="62"/>
      <c r="Y10" s="63">
        <f>W10*X10</f>
        <v>0</v>
      </c>
      <c r="Z10" s="57"/>
      <c r="AA10" s="58"/>
      <c r="AB10" s="58"/>
      <c r="AC10" s="59">
        <f>Z10*AA10</f>
        <v>0</v>
      </c>
      <c r="AD10" s="60"/>
    </row>
    <row r="11" spans="1:39" s="5" customFormat="1" ht="18" customHeight="1" x14ac:dyDescent="0.25">
      <c r="A11" s="54"/>
      <c r="B11" s="55"/>
      <c r="C11" s="56"/>
      <c r="D11" s="57"/>
      <c r="E11" s="58"/>
      <c r="F11" s="7"/>
      <c r="G11" s="59">
        <f t="shared" si="0"/>
        <v>0</v>
      </c>
      <c r="H11" s="57"/>
      <c r="I11" s="58"/>
      <c r="J11" s="7"/>
      <c r="K11" s="59">
        <f t="shared" si="1"/>
        <v>0</v>
      </c>
      <c r="L11" s="57"/>
      <c r="M11" s="58"/>
      <c r="N11" s="58"/>
      <c r="O11" s="59">
        <f t="shared" si="2"/>
        <v>0</v>
      </c>
      <c r="P11" s="57"/>
      <c r="Q11" s="58"/>
      <c r="R11" s="7"/>
      <c r="S11" s="59">
        <f t="shared" si="3"/>
        <v>0</v>
      </c>
      <c r="T11" s="60"/>
      <c r="U11" s="61"/>
      <c r="V11" s="62"/>
      <c r="W11" s="62"/>
      <c r="X11" s="62"/>
      <c r="Y11" s="63">
        <f t="shared" ref="Y11:Y74" si="4">W11*X11</f>
        <v>0</v>
      </c>
      <c r="Z11" s="57"/>
      <c r="AA11" s="58"/>
      <c r="AB11" s="58"/>
      <c r="AC11" s="59">
        <f t="shared" ref="AC11:AC74" si="5">Z11*AA11</f>
        <v>0</v>
      </c>
      <c r="AD11" s="60"/>
    </row>
    <row r="12" spans="1:39" s="5" customFormat="1" ht="18" customHeight="1" x14ac:dyDescent="0.25">
      <c r="A12" s="54"/>
      <c r="B12" s="55"/>
      <c r="C12" s="56"/>
      <c r="D12" s="57"/>
      <c r="E12" s="58"/>
      <c r="F12" s="7"/>
      <c r="G12" s="59">
        <f t="shared" si="0"/>
        <v>0</v>
      </c>
      <c r="H12" s="57"/>
      <c r="I12" s="58"/>
      <c r="J12" s="7"/>
      <c r="K12" s="59">
        <f t="shared" si="1"/>
        <v>0</v>
      </c>
      <c r="L12" s="57"/>
      <c r="M12" s="58"/>
      <c r="N12" s="58"/>
      <c r="O12" s="59">
        <f t="shared" si="2"/>
        <v>0</v>
      </c>
      <c r="P12" s="57"/>
      <c r="Q12" s="58"/>
      <c r="R12" s="7"/>
      <c r="S12" s="59">
        <f t="shared" si="3"/>
        <v>0</v>
      </c>
      <c r="T12" s="60"/>
      <c r="U12" s="61"/>
      <c r="V12" s="62"/>
      <c r="W12" s="62"/>
      <c r="X12" s="62"/>
      <c r="Y12" s="63">
        <f t="shared" si="4"/>
        <v>0</v>
      </c>
      <c r="Z12" s="57"/>
      <c r="AA12" s="58"/>
      <c r="AB12" s="58"/>
      <c r="AC12" s="59">
        <f t="shared" si="5"/>
        <v>0</v>
      </c>
      <c r="AD12" s="60"/>
    </row>
    <row r="13" spans="1:39" s="5" customFormat="1" ht="18" customHeight="1" x14ac:dyDescent="0.25">
      <c r="A13" s="54"/>
      <c r="B13" s="55"/>
      <c r="C13" s="56"/>
      <c r="D13" s="57"/>
      <c r="E13" s="58"/>
      <c r="F13" s="7"/>
      <c r="G13" s="59">
        <f t="shared" si="0"/>
        <v>0</v>
      </c>
      <c r="H13" s="57"/>
      <c r="I13" s="58"/>
      <c r="J13" s="7"/>
      <c r="K13" s="59">
        <f t="shared" si="1"/>
        <v>0</v>
      </c>
      <c r="L13" s="57"/>
      <c r="M13" s="58"/>
      <c r="N13" s="58"/>
      <c r="O13" s="59">
        <f t="shared" si="2"/>
        <v>0</v>
      </c>
      <c r="P13" s="57"/>
      <c r="Q13" s="58"/>
      <c r="R13" s="7"/>
      <c r="S13" s="59">
        <f t="shared" si="3"/>
        <v>0</v>
      </c>
      <c r="T13" s="60"/>
      <c r="U13" s="61"/>
      <c r="V13" s="62"/>
      <c r="W13" s="62"/>
      <c r="X13" s="62"/>
      <c r="Y13" s="63">
        <f t="shared" si="4"/>
        <v>0</v>
      </c>
      <c r="Z13" s="57"/>
      <c r="AA13" s="58"/>
      <c r="AB13" s="58"/>
      <c r="AC13" s="59">
        <f t="shared" si="5"/>
        <v>0</v>
      </c>
      <c r="AD13" s="60"/>
    </row>
    <row r="14" spans="1:39" s="5" customFormat="1" ht="18" customHeight="1" x14ac:dyDescent="0.25">
      <c r="A14" s="64"/>
      <c r="B14" s="65"/>
      <c r="C14" s="56"/>
      <c r="D14" s="57"/>
      <c r="E14" s="58"/>
      <c r="F14" s="7"/>
      <c r="G14" s="59">
        <f t="shared" si="0"/>
        <v>0</v>
      </c>
      <c r="H14" s="57"/>
      <c r="I14" s="58"/>
      <c r="J14" s="7"/>
      <c r="K14" s="59">
        <f t="shared" si="1"/>
        <v>0</v>
      </c>
      <c r="L14" s="57"/>
      <c r="M14" s="58"/>
      <c r="N14" s="58"/>
      <c r="O14" s="59">
        <f t="shared" si="2"/>
        <v>0</v>
      </c>
      <c r="P14" s="57"/>
      <c r="Q14" s="58"/>
      <c r="R14" s="7"/>
      <c r="S14" s="59">
        <f t="shared" si="3"/>
        <v>0</v>
      </c>
      <c r="T14" s="60"/>
      <c r="U14" s="61"/>
      <c r="V14" s="62"/>
      <c r="W14" s="62"/>
      <c r="X14" s="62"/>
      <c r="Y14" s="63">
        <f t="shared" si="4"/>
        <v>0</v>
      </c>
      <c r="Z14" s="57"/>
      <c r="AA14" s="58"/>
      <c r="AB14" s="58"/>
      <c r="AC14" s="59">
        <f t="shared" si="5"/>
        <v>0</v>
      </c>
      <c r="AD14" s="60"/>
    </row>
    <row r="15" spans="1:39" s="5" customFormat="1" ht="18" customHeight="1" x14ac:dyDescent="0.25">
      <c r="A15" s="64"/>
      <c r="B15" s="65"/>
      <c r="C15" s="56"/>
      <c r="D15" s="57"/>
      <c r="E15" s="58"/>
      <c r="F15" s="7"/>
      <c r="G15" s="59">
        <f t="shared" si="0"/>
        <v>0</v>
      </c>
      <c r="H15" s="57"/>
      <c r="I15" s="58"/>
      <c r="J15" s="7"/>
      <c r="K15" s="59">
        <f t="shared" si="1"/>
        <v>0</v>
      </c>
      <c r="L15" s="57"/>
      <c r="M15" s="58"/>
      <c r="N15" s="58"/>
      <c r="O15" s="59">
        <f t="shared" si="2"/>
        <v>0</v>
      </c>
      <c r="P15" s="57"/>
      <c r="Q15" s="58"/>
      <c r="R15" s="7"/>
      <c r="S15" s="59">
        <f t="shared" si="3"/>
        <v>0</v>
      </c>
      <c r="T15" s="60"/>
      <c r="U15" s="61"/>
      <c r="V15" s="62"/>
      <c r="W15" s="62"/>
      <c r="X15" s="62"/>
      <c r="Y15" s="63">
        <f t="shared" si="4"/>
        <v>0</v>
      </c>
      <c r="Z15" s="57"/>
      <c r="AA15" s="58"/>
      <c r="AB15" s="58"/>
      <c r="AC15" s="59">
        <f t="shared" si="5"/>
        <v>0</v>
      </c>
      <c r="AD15" s="60"/>
    </row>
    <row r="16" spans="1:39" s="5" customFormat="1" ht="18" customHeight="1" x14ac:dyDescent="0.25">
      <c r="A16" s="64"/>
      <c r="B16" s="65"/>
      <c r="C16" s="56"/>
      <c r="D16" s="57"/>
      <c r="E16" s="58"/>
      <c r="F16" s="7"/>
      <c r="G16" s="59">
        <f t="shared" si="0"/>
        <v>0</v>
      </c>
      <c r="H16" s="57"/>
      <c r="I16" s="58"/>
      <c r="J16" s="7"/>
      <c r="K16" s="59">
        <f t="shared" si="1"/>
        <v>0</v>
      </c>
      <c r="L16" s="57"/>
      <c r="M16" s="58"/>
      <c r="N16" s="58"/>
      <c r="O16" s="59">
        <f t="shared" si="2"/>
        <v>0</v>
      </c>
      <c r="P16" s="57"/>
      <c r="Q16" s="58"/>
      <c r="R16" s="58"/>
      <c r="S16" s="59">
        <f t="shared" si="3"/>
        <v>0</v>
      </c>
      <c r="T16" s="60"/>
      <c r="U16" s="61"/>
      <c r="V16" s="62"/>
      <c r="W16" s="62"/>
      <c r="X16" s="62"/>
      <c r="Y16" s="63">
        <f t="shared" si="4"/>
        <v>0</v>
      </c>
      <c r="Z16" s="57"/>
      <c r="AA16" s="58"/>
      <c r="AB16" s="58"/>
      <c r="AC16" s="59">
        <f t="shared" si="5"/>
        <v>0</v>
      </c>
      <c r="AD16" s="60"/>
    </row>
    <row r="17" spans="1:30" s="5" customFormat="1" ht="18" customHeight="1" x14ac:dyDescent="0.25">
      <c r="A17" s="64"/>
      <c r="B17" s="65"/>
      <c r="C17" s="56"/>
      <c r="D17" s="57"/>
      <c r="E17" s="58"/>
      <c r="F17" s="7"/>
      <c r="G17" s="59">
        <f t="shared" si="0"/>
        <v>0</v>
      </c>
      <c r="H17" s="57"/>
      <c r="I17" s="58"/>
      <c r="J17" s="7"/>
      <c r="K17" s="59">
        <f t="shared" si="1"/>
        <v>0</v>
      </c>
      <c r="L17" s="57"/>
      <c r="M17" s="58"/>
      <c r="N17" s="7"/>
      <c r="O17" s="59">
        <f t="shared" si="2"/>
        <v>0</v>
      </c>
      <c r="P17" s="57"/>
      <c r="Q17" s="58"/>
      <c r="R17" s="58"/>
      <c r="S17" s="59">
        <f t="shared" si="3"/>
        <v>0</v>
      </c>
      <c r="T17" s="60"/>
      <c r="U17" s="61"/>
      <c r="V17" s="62"/>
      <c r="W17" s="62"/>
      <c r="X17" s="62"/>
      <c r="Y17" s="63">
        <f t="shared" si="4"/>
        <v>0</v>
      </c>
      <c r="Z17" s="57"/>
      <c r="AA17" s="58"/>
      <c r="AB17" s="58"/>
      <c r="AC17" s="59">
        <f t="shared" si="5"/>
        <v>0</v>
      </c>
      <c r="AD17" s="60"/>
    </row>
    <row r="18" spans="1:30" s="5" customFormat="1" ht="18" customHeight="1" x14ac:dyDescent="0.25">
      <c r="A18" s="64"/>
      <c r="B18" s="65"/>
      <c r="C18" s="56"/>
      <c r="D18" s="57"/>
      <c r="E18" s="58"/>
      <c r="F18" s="7"/>
      <c r="G18" s="59">
        <f t="shared" si="0"/>
        <v>0</v>
      </c>
      <c r="H18" s="57"/>
      <c r="I18" s="58"/>
      <c r="J18" s="7"/>
      <c r="K18" s="59">
        <f t="shared" si="1"/>
        <v>0</v>
      </c>
      <c r="L18" s="57"/>
      <c r="M18" s="58"/>
      <c r="N18" s="58"/>
      <c r="O18" s="59">
        <f t="shared" si="2"/>
        <v>0</v>
      </c>
      <c r="P18" s="57"/>
      <c r="Q18" s="58"/>
      <c r="R18" s="58"/>
      <c r="S18" s="59">
        <f t="shared" si="3"/>
        <v>0</v>
      </c>
      <c r="T18" s="60"/>
      <c r="U18" s="61"/>
      <c r="V18" s="62"/>
      <c r="W18" s="62"/>
      <c r="X18" s="62"/>
      <c r="Y18" s="63">
        <f t="shared" si="4"/>
        <v>0</v>
      </c>
      <c r="Z18" s="57"/>
      <c r="AA18" s="58"/>
      <c r="AB18" s="58"/>
      <c r="AC18" s="59">
        <f t="shared" si="5"/>
        <v>0</v>
      </c>
      <c r="AD18" s="60"/>
    </row>
    <row r="19" spans="1:30" s="5" customFormat="1" ht="18" customHeight="1" x14ac:dyDescent="0.25">
      <c r="A19" s="64"/>
      <c r="B19" s="65"/>
      <c r="C19" s="56"/>
      <c r="D19" s="57"/>
      <c r="E19" s="58"/>
      <c r="F19" s="7"/>
      <c r="G19" s="59">
        <f t="shared" si="0"/>
        <v>0</v>
      </c>
      <c r="H19" s="57"/>
      <c r="I19" s="58"/>
      <c r="J19" s="7"/>
      <c r="K19" s="59">
        <f t="shared" si="1"/>
        <v>0</v>
      </c>
      <c r="L19" s="57"/>
      <c r="M19" s="58"/>
      <c r="N19" s="58"/>
      <c r="O19" s="59">
        <f t="shared" si="2"/>
        <v>0</v>
      </c>
      <c r="P19" s="57"/>
      <c r="Q19" s="58"/>
      <c r="R19" s="58"/>
      <c r="S19" s="59">
        <f t="shared" si="3"/>
        <v>0</v>
      </c>
      <c r="T19" s="60"/>
      <c r="U19" s="61"/>
      <c r="V19" s="62"/>
      <c r="W19" s="62"/>
      <c r="X19" s="62"/>
      <c r="Y19" s="63">
        <f t="shared" si="4"/>
        <v>0</v>
      </c>
      <c r="Z19" s="57"/>
      <c r="AA19" s="58"/>
      <c r="AB19" s="58"/>
      <c r="AC19" s="59">
        <f t="shared" si="5"/>
        <v>0</v>
      </c>
      <c r="AD19" s="60"/>
    </row>
    <row r="20" spans="1:30" s="5" customFormat="1" ht="18" customHeight="1" x14ac:dyDescent="0.25">
      <c r="A20" s="64"/>
      <c r="B20" s="65"/>
      <c r="C20" s="56"/>
      <c r="D20" s="57"/>
      <c r="E20" s="58"/>
      <c r="F20" s="7"/>
      <c r="G20" s="59">
        <f t="shared" si="0"/>
        <v>0</v>
      </c>
      <c r="H20" s="57"/>
      <c r="I20" s="58"/>
      <c r="J20" s="7"/>
      <c r="K20" s="59">
        <f t="shared" si="1"/>
        <v>0</v>
      </c>
      <c r="L20" s="57"/>
      <c r="M20" s="58"/>
      <c r="N20" s="58"/>
      <c r="O20" s="59">
        <f t="shared" si="2"/>
        <v>0</v>
      </c>
      <c r="P20" s="57"/>
      <c r="Q20" s="58"/>
      <c r="R20" s="58"/>
      <c r="S20" s="59">
        <f t="shared" si="3"/>
        <v>0</v>
      </c>
      <c r="T20" s="60"/>
      <c r="U20" s="61"/>
      <c r="V20" s="62"/>
      <c r="W20" s="62"/>
      <c r="X20" s="62"/>
      <c r="Y20" s="63">
        <f t="shared" si="4"/>
        <v>0</v>
      </c>
      <c r="Z20" s="57"/>
      <c r="AA20" s="58"/>
      <c r="AB20" s="58"/>
      <c r="AC20" s="59">
        <f t="shared" si="5"/>
        <v>0</v>
      </c>
      <c r="AD20" s="60"/>
    </row>
    <row r="21" spans="1:30" s="5" customFormat="1" ht="18" customHeight="1" x14ac:dyDescent="0.25">
      <c r="A21" s="64"/>
      <c r="B21" s="65"/>
      <c r="C21" s="56"/>
      <c r="D21" s="57"/>
      <c r="E21" s="58"/>
      <c r="F21" s="7"/>
      <c r="G21" s="59">
        <f t="shared" si="0"/>
        <v>0</v>
      </c>
      <c r="H21" s="57"/>
      <c r="I21" s="58"/>
      <c r="J21" s="7"/>
      <c r="K21" s="59">
        <f t="shared" si="1"/>
        <v>0</v>
      </c>
      <c r="L21" s="57"/>
      <c r="M21" s="58"/>
      <c r="N21" s="58"/>
      <c r="O21" s="59">
        <f t="shared" si="2"/>
        <v>0</v>
      </c>
      <c r="P21" s="57"/>
      <c r="Q21" s="58"/>
      <c r="R21" s="58"/>
      <c r="S21" s="59">
        <f t="shared" si="3"/>
        <v>0</v>
      </c>
      <c r="T21" s="60"/>
      <c r="U21" s="61"/>
      <c r="V21" s="62"/>
      <c r="W21" s="62"/>
      <c r="X21" s="62"/>
      <c r="Y21" s="63">
        <f t="shared" si="4"/>
        <v>0</v>
      </c>
      <c r="Z21" s="57"/>
      <c r="AA21" s="58"/>
      <c r="AB21" s="58"/>
      <c r="AC21" s="59">
        <f t="shared" si="5"/>
        <v>0</v>
      </c>
      <c r="AD21" s="60"/>
    </row>
    <row r="22" spans="1:30" s="5" customFormat="1" ht="18" customHeight="1" x14ac:dyDescent="0.25">
      <c r="A22" s="64"/>
      <c r="B22" s="65"/>
      <c r="C22" s="56"/>
      <c r="D22" s="57"/>
      <c r="E22" s="58"/>
      <c r="F22" s="7"/>
      <c r="G22" s="59">
        <f t="shared" si="0"/>
        <v>0</v>
      </c>
      <c r="H22" s="57"/>
      <c r="I22" s="58"/>
      <c r="J22" s="7"/>
      <c r="K22" s="59">
        <f t="shared" si="1"/>
        <v>0</v>
      </c>
      <c r="L22" s="57"/>
      <c r="M22" s="58"/>
      <c r="N22" s="58"/>
      <c r="O22" s="59">
        <f t="shared" si="2"/>
        <v>0</v>
      </c>
      <c r="P22" s="57"/>
      <c r="Q22" s="58"/>
      <c r="R22" s="58"/>
      <c r="S22" s="59">
        <f t="shared" si="3"/>
        <v>0</v>
      </c>
      <c r="T22" s="60"/>
      <c r="U22" s="61"/>
      <c r="V22" s="62"/>
      <c r="W22" s="62"/>
      <c r="X22" s="62"/>
      <c r="Y22" s="63">
        <f t="shared" si="4"/>
        <v>0</v>
      </c>
      <c r="Z22" s="57"/>
      <c r="AA22" s="58"/>
      <c r="AB22" s="58"/>
      <c r="AC22" s="59">
        <f t="shared" si="5"/>
        <v>0</v>
      </c>
      <c r="AD22" s="60"/>
    </row>
    <row r="23" spans="1:30" s="5" customFormat="1" ht="18" customHeight="1" x14ac:dyDescent="0.25">
      <c r="A23" s="64"/>
      <c r="B23" s="65"/>
      <c r="C23" s="56"/>
      <c r="D23" s="57"/>
      <c r="E23" s="58"/>
      <c r="F23" s="58"/>
      <c r="G23" s="59">
        <f t="shared" si="0"/>
        <v>0</v>
      </c>
      <c r="H23" s="57"/>
      <c r="I23" s="58"/>
      <c r="J23" s="7"/>
      <c r="K23" s="59">
        <f t="shared" si="1"/>
        <v>0</v>
      </c>
      <c r="L23" s="57"/>
      <c r="M23" s="58"/>
      <c r="N23" s="58"/>
      <c r="O23" s="59">
        <f t="shared" si="2"/>
        <v>0</v>
      </c>
      <c r="P23" s="57"/>
      <c r="Q23" s="58"/>
      <c r="R23" s="58"/>
      <c r="S23" s="59">
        <f t="shared" si="3"/>
        <v>0</v>
      </c>
      <c r="T23" s="60"/>
      <c r="U23" s="61"/>
      <c r="V23" s="62"/>
      <c r="W23" s="62"/>
      <c r="X23" s="62"/>
      <c r="Y23" s="63">
        <f t="shared" si="4"/>
        <v>0</v>
      </c>
      <c r="Z23" s="57"/>
      <c r="AA23" s="58"/>
      <c r="AB23" s="58"/>
      <c r="AC23" s="59">
        <f t="shared" si="5"/>
        <v>0</v>
      </c>
      <c r="AD23" s="60"/>
    </row>
    <row r="24" spans="1:30" s="5" customFormat="1" ht="18" customHeight="1" x14ac:dyDescent="0.25">
      <c r="A24" s="64"/>
      <c r="B24" s="65"/>
      <c r="C24" s="56"/>
      <c r="D24" s="57"/>
      <c r="E24" s="58"/>
      <c r="F24" s="58"/>
      <c r="G24" s="59">
        <f t="shared" si="0"/>
        <v>0</v>
      </c>
      <c r="H24" s="57"/>
      <c r="I24" s="58"/>
      <c r="J24" s="7"/>
      <c r="K24" s="59">
        <f t="shared" si="1"/>
        <v>0</v>
      </c>
      <c r="L24" s="57"/>
      <c r="M24" s="58"/>
      <c r="N24" s="58"/>
      <c r="O24" s="59">
        <f t="shared" si="2"/>
        <v>0</v>
      </c>
      <c r="P24" s="57"/>
      <c r="Q24" s="58"/>
      <c r="R24" s="58"/>
      <c r="S24" s="59">
        <f t="shared" si="3"/>
        <v>0</v>
      </c>
      <c r="T24" s="60"/>
      <c r="U24" s="61"/>
      <c r="V24" s="62"/>
      <c r="W24" s="62"/>
      <c r="X24" s="62"/>
      <c r="Y24" s="63">
        <f t="shared" si="4"/>
        <v>0</v>
      </c>
      <c r="Z24" s="57"/>
      <c r="AA24" s="58"/>
      <c r="AB24" s="58"/>
      <c r="AC24" s="59">
        <f t="shared" si="5"/>
        <v>0</v>
      </c>
      <c r="AD24" s="60"/>
    </row>
    <row r="25" spans="1:30" s="5" customFormat="1" ht="18" customHeight="1" x14ac:dyDescent="0.25">
      <c r="A25" s="64"/>
      <c r="B25" s="65"/>
      <c r="C25" s="56"/>
      <c r="D25" s="57"/>
      <c r="E25" s="58"/>
      <c r="F25" s="58"/>
      <c r="G25" s="59">
        <f t="shared" si="0"/>
        <v>0</v>
      </c>
      <c r="H25" s="57"/>
      <c r="I25" s="58"/>
      <c r="J25" s="7"/>
      <c r="K25" s="59">
        <f t="shared" si="1"/>
        <v>0</v>
      </c>
      <c r="L25" s="57"/>
      <c r="M25" s="58"/>
      <c r="N25" s="58"/>
      <c r="O25" s="59">
        <f t="shared" si="2"/>
        <v>0</v>
      </c>
      <c r="P25" s="57"/>
      <c r="Q25" s="58"/>
      <c r="R25" s="58"/>
      <c r="S25" s="59">
        <f t="shared" si="3"/>
        <v>0</v>
      </c>
      <c r="T25" s="60"/>
      <c r="U25" s="61"/>
      <c r="V25" s="62"/>
      <c r="W25" s="62"/>
      <c r="X25" s="62"/>
      <c r="Y25" s="63">
        <f t="shared" si="4"/>
        <v>0</v>
      </c>
      <c r="Z25" s="57"/>
      <c r="AA25" s="58"/>
      <c r="AB25" s="58"/>
      <c r="AC25" s="59">
        <f t="shared" si="5"/>
        <v>0</v>
      </c>
      <c r="AD25" s="60"/>
    </row>
    <row r="26" spans="1:30" s="5" customFormat="1" ht="18" customHeight="1" x14ac:dyDescent="0.25">
      <c r="A26" s="64"/>
      <c r="B26" s="65"/>
      <c r="C26" s="56"/>
      <c r="D26" s="57"/>
      <c r="E26" s="58"/>
      <c r="F26" s="58"/>
      <c r="G26" s="59">
        <f t="shared" si="0"/>
        <v>0</v>
      </c>
      <c r="H26" s="57"/>
      <c r="I26" s="58"/>
      <c r="J26" s="7"/>
      <c r="K26" s="59">
        <f t="shared" si="1"/>
        <v>0</v>
      </c>
      <c r="L26" s="57"/>
      <c r="M26" s="58"/>
      <c r="N26" s="58"/>
      <c r="O26" s="59">
        <f t="shared" si="2"/>
        <v>0</v>
      </c>
      <c r="P26" s="57"/>
      <c r="Q26" s="58"/>
      <c r="R26" s="58"/>
      <c r="S26" s="59">
        <f t="shared" si="3"/>
        <v>0</v>
      </c>
      <c r="T26" s="60"/>
      <c r="U26" s="61"/>
      <c r="V26" s="62"/>
      <c r="W26" s="62"/>
      <c r="X26" s="62"/>
      <c r="Y26" s="63">
        <f t="shared" si="4"/>
        <v>0</v>
      </c>
      <c r="Z26" s="57"/>
      <c r="AA26" s="58"/>
      <c r="AB26" s="58"/>
      <c r="AC26" s="59">
        <f t="shared" si="5"/>
        <v>0</v>
      </c>
      <c r="AD26" s="60"/>
    </row>
    <row r="27" spans="1:30" s="5" customFormat="1" ht="18" customHeight="1" x14ac:dyDescent="0.25">
      <c r="A27" s="64"/>
      <c r="B27" s="65"/>
      <c r="C27" s="56"/>
      <c r="D27" s="57"/>
      <c r="E27" s="58"/>
      <c r="F27" s="58"/>
      <c r="G27" s="59">
        <f t="shared" si="0"/>
        <v>0</v>
      </c>
      <c r="H27" s="57"/>
      <c r="I27" s="58"/>
      <c r="J27" s="7"/>
      <c r="K27" s="59">
        <f t="shared" si="1"/>
        <v>0</v>
      </c>
      <c r="L27" s="57"/>
      <c r="M27" s="58"/>
      <c r="N27" s="58"/>
      <c r="O27" s="59">
        <f t="shared" si="2"/>
        <v>0</v>
      </c>
      <c r="P27" s="57"/>
      <c r="Q27" s="58"/>
      <c r="R27" s="58"/>
      <c r="S27" s="59">
        <f t="shared" si="3"/>
        <v>0</v>
      </c>
      <c r="T27" s="60"/>
      <c r="U27" s="61"/>
      <c r="V27" s="62"/>
      <c r="W27" s="62"/>
      <c r="X27" s="62"/>
      <c r="Y27" s="63">
        <f t="shared" si="4"/>
        <v>0</v>
      </c>
      <c r="Z27" s="57"/>
      <c r="AA27" s="58"/>
      <c r="AB27" s="58"/>
      <c r="AC27" s="59">
        <f t="shared" si="5"/>
        <v>0</v>
      </c>
      <c r="AD27" s="60"/>
    </row>
    <row r="28" spans="1:30" s="5" customFormat="1" ht="18" customHeight="1" x14ac:dyDescent="0.25">
      <c r="A28" s="64"/>
      <c r="B28" s="65"/>
      <c r="C28" s="56"/>
      <c r="D28" s="57"/>
      <c r="E28" s="58"/>
      <c r="F28" s="58"/>
      <c r="G28" s="59">
        <f t="shared" si="0"/>
        <v>0</v>
      </c>
      <c r="H28" s="57"/>
      <c r="I28" s="58"/>
      <c r="J28" s="7"/>
      <c r="K28" s="59">
        <f t="shared" si="1"/>
        <v>0</v>
      </c>
      <c r="L28" s="57"/>
      <c r="M28" s="58"/>
      <c r="N28" s="58"/>
      <c r="O28" s="59">
        <f t="shared" si="2"/>
        <v>0</v>
      </c>
      <c r="P28" s="57"/>
      <c r="Q28" s="58"/>
      <c r="R28" s="58"/>
      <c r="S28" s="59">
        <f t="shared" si="3"/>
        <v>0</v>
      </c>
      <c r="T28" s="60"/>
      <c r="U28" s="61"/>
      <c r="V28" s="62"/>
      <c r="W28" s="62"/>
      <c r="X28" s="62"/>
      <c r="Y28" s="63">
        <f t="shared" si="4"/>
        <v>0</v>
      </c>
      <c r="Z28" s="57"/>
      <c r="AA28" s="58"/>
      <c r="AB28" s="58"/>
      <c r="AC28" s="59">
        <f t="shared" si="5"/>
        <v>0</v>
      </c>
      <c r="AD28" s="60"/>
    </row>
    <row r="29" spans="1:30" s="5" customFormat="1" ht="18" customHeight="1" x14ac:dyDescent="0.25">
      <c r="A29" s="64"/>
      <c r="B29" s="65"/>
      <c r="C29" s="56"/>
      <c r="D29" s="57"/>
      <c r="E29" s="58"/>
      <c r="F29" s="58"/>
      <c r="G29" s="59">
        <f t="shared" si="0"/>
        <v>0</v>
      </c>
      <c r="H29" s="57"/>
      <c r="I29" s="58"/>
      <c r="J29" s="58"/>
      <c r="K29" s="59">
        <f t="shared" si="1"/>
        <v>0</v>
      </c>
      <c r="L29" s="57"/>
      <c r="M29" s="58"/>
      <c r="N29" s="58"/>
      <c r="O29" s="59">
        <f t="shared" si="2"/>
        <v>0</v>
      </c>
      <c r="P29" s="57"/>
      <c r="Q29" s="58"/>
      <c r="R29" s="58"/>
      <c r="S29" s="59">
        <f t="shared" si="3"/>
        <v>0</v>
      </c>
      <c r="T29" s="60"/>
      <c r="U29" s="61"/>
      <c r="V29" s="62"/>
      <c r="W29" s="62"/>
      <c r="X29" s="62"/>
      <c r="Y29" s="63">
        <f t="shared" si="4"/>
        <v>0</v>
      </c>
      <c r="Z29" s="57"/>
      <c r="AA29" s="58"/>
      <c r="AB29" s="58"/>
      <c r="AC29" s="59">
        <f t="shared" si="5"/>
        <v>0</v>
      </c>
      <c r="AD29" s="60"/>
    </row>
    <row r="30" spans="1:30" s="5" customFormat="1" ht="18" customHeight="1" x14ac:dyDescent="0.25">
      <c r="A30" s="64"/>
      <c r="B30" s="65"/>
      <c r="C30" s="56"/>
      <c r="D30" s="57"/>
      <c r="E30" s="58"/>
      <c r="F30" s="58"/>
      <c r="G30" s="59">
        <f t="shared" si="0"/>
        <v>0</v>
      </c>
      <c r="H30" s="57"/>
      <c r="I30" s="58"/>
      <c r="J30" s="58"/>
      <c r="K30" s="59">
        <f t="shared" si="1"/>
        <v>0</v>
      </c>
      <c r="L30" s="57"/>
      <c r="M30" s="58"/>
      <c r="N30" s="58"/>
      <c r="O30" s="59">
        <f t="shared" si="2"/>
        <v>0</v>
      </c>
      <c r="P30" s="57"/>
      <c r="Q30" s="58"/>
      <c r="R30" s="58"/>
      <c r="S30" s="59">
        <f t="shared" si="3"/>
        <v>0</v>
      </c>
      <c r="T30" s="60"/>
      <c r="U30" s="61"/>
      <c r="V30" s="62"/>
      <c r="W30" s="62"/>
      <c r="X30" s="62"/>
      <c r="Y30" s="63">
        <f t="shared" si="4"/>
        <v>0</v>
      </c>
      <c r="Z30" s="57"/>
      <c r="AA30" s="58"/>
      <c r="AB30" s="58"/>
      <c r="AC30" s="59">
        <f t="shared" si="5"/>
        <v>0</v>
      </c>
      <c r="AD30" s="60"/>
    </row>
    <row r="31" spans="1:30" s="5" customFormat="1" ht="18" customHeight="1" x14ac:dyDescent="0.25">
      <c r="A31" s="64"/>
      <c r="B31" s="65"/>
      <c r="C31" s="56"/>
      <c r="D31" s="57"/>
      <c r="E31" s="58"/>
      <c r="F31" s="58"/>
      <c r="G31" s="59">
        <f t="shared" si="0"/>
        <v>0</v>
      </c>
      <c r="H31" s="57"/>
      <c r="I31" s="58"/>
      <c r="J31" s="58"/>
      <c r="K31" s="59">
        <f t="shared" si="1"/>
        <v>0</v>
      </c>
      <c r="L31" s="57"/>
      <c r="M31" s="58"/>
      <c r="N31" s="58"/>
      <c r="O31" s="59">
        <f t="shared" si="2"/>
        <v>0</v>
      </c>
      <c r="P31" s="57"/>
      <c r="Q31" s="58"/>
      <c r="R31" s="58"/>
      <c r="S31" s="59">
        <f t="shared" si="3"/>
        <v>0</v>
      </c>
      <c r="T31" s="60"/>
      <c r="U31" s="61"/>
      <c r="V31" s="62"/>
      <c r="W31" s="62"/>
      <c r="X31" s="62"/>
      <c r="Y31" s="63">
        <f t="shared" si="4"/>
        <v>0</v>
      </c>
      <c r="Z31" s="57"/>
      <c r="AA31" s="58"/>
      <c r="AB31" s="58"/>
      <c r="AC31" s="59">
        <f t="shared" si="5"/>
        <v>0</v>
      </c>
      <c r="AD31" s="60"/>
    </row>
    <row r="32" spans="1:30" s="5" customFormat="1" ht="18" customHeight="1" x14ac:dyDescent="0.25">
      <c r="A32" s="64"/>
      <c r="B32" s="65"/>
      <c r="C32" s="56"/>
      <c r="D32" s="57"/>
      <c r="E32" s="58"/>
      <c r="F32" s="58"/>
      <c r="G32" s="59">
        <f t="shared" si="0"/>
        <v>0</v>
      </c>
      <c r="H32" s="57"/>
      <c r="I32" s="58"/>
      <c r="J32" s="58"/>
      <c r="K32" s="59">
        <f t="shared" si="1"/>
        <v>0</v>
      </c>
      <c r="L32" s="57"/>
      <c r="M32" s="58"/>
      <c r="N32" s="58"/>
      <c r="O32" s="59">
        <f t="shared" si="2"/>
        <v>0</v>
      </c>
      <c r="P32" s="57"/>
      <c r="Q32" s="58"/>
      <c r="R32" s="58"/>
      <c r="S32" s="59">
        <f t="shared" si="3"/>
        <v>0</v>
      </c>
      <c r="T32" s="60"/>
      <c r="U32" s="61"/>
      <c r="V32" s="62"/>
      <c r="W32" s="62"/>
      <c r="X32" s="62"/>
      <c r="Y32" s="63">
        <f t="shared" si="4"/>
        <v>0</v>
      </c>
      <c r="Z32" s="57"/>
      <c r="AA32" s="58"/>
      <c r="AB32" s="58"/>
      <c r="AC32" s="59">
        <f t="shared" si="5"/>
        <v>0</v>
      </c>
      <c r="AD32" s="60"/>
    </row>
    <row r="33" spans="1:30" s="5" customFormat="1" ht="18" customHeight="1" x14ac:dyDescent="0.25">
      <c r="A33" s="64"/>
      <c r="B33" s="65"/>
      <c r="C33" s="56"/>
      <c r="D33" s="57"/>
      <c r="E33" s="58"/>
      <c r="F33" s="58"/>
      <c r="G33" s="59">
        <f t="shared" si="0"/>
        <v>0</v>
      </c>
      <c r="H33" s="57"/>
      <c r="I33" s="58"/>
      <c r="J33" s="58"/>
      <c r="K33" s="59">
        <f t="shared" si="1"/>
        <v>0</v>
      </c>
      <c r="L33" s="57"/>
      <c r="M33" s="58"/>
      <c r="N33" s="58"/>
      <c r="O33" s="59">
        <f t="shared" si="2"/>
        <v>0</v>
      </c>
      <c r="P33" s="57"/>
      <c r="Q33" s="58"/>
      <c r="R33" s="58"/>
      <c r="S33" s="59">
        <f t="shared" si="3"/>
        <v>0</v>
      </c>
      <c r="T33" s="60"/>
      <c r="U33" s="61"/>
      <c r="V33" s="62"/>
      <c r="W33" s="62"/>
      <c r="X33" s="62"/>
      <c r="Y33" s="63">
        <f t="shared" si="4"/>
        <v>0</v>
      </c>
      <c r="Z33" s="57"/>
      <c r="AA33" s="58"/>
      <c r="AB33" s="58"/>
      <c r="AC33" s="59">
        <f t="shared" si="5"/>
        <v>0</v>
      </c>
      <c r="AD33" s="60"/>
    </row>
    <row r="34" spans="1:30" s="5" customFormat="1" ht="18" customHeight="1" x14ac:dyDescent="0.25">
      <c r="A34" s="64"/>
      <c r="B34" s="65"/>
      <c r="C34" s="56"/>
      <c r="D34" s="57"/>
      <c r="E34" s="58"/>
      <c r="F34" s="58"/>
      <c r="G34" s="59">
        <f t="shared" si="0"/>
        <v>0</v>
      </c>
      <c r="H34" s="57"/>
      <c r="I34" s="58"/>
      <c r="J34" s="58"/>
      <c r="K34" s="59">
        <f t="shared" si="1"/>
        <v>0</v>
      </c>
      <c r="L34" s="57"/>
      <c r="M34" s="58"/>
      <c r="N34" s="58"/>
      <c r="O34" s="59">
        <f t="shared" si="2"/>
        <v>0</v>
      </c>
      <c r="P34" s="57"/>
      <c r="Q34" s="58"/>
      <c r="R34" s="58"/>
      <c r="S34" s="59">
        <f t="shared" si="3"/>
        <v>0</v>
      </c>
      <c r="T34" s="60"/>
      <c r="U34" s="61"/>
      <c r="V34" s="62"/>
      <c r="W34" s="62"/>
      <c r="X34" s="62"/>
      <c r="Y34" s="63">
        <f t="shared" si="4"/>
        <v>0</v>
      </c>
      <c r="Z34" s="57"/>
      <c r="AA34" s="58"/>
      <c r="AB34" s="58"/>
      <c r="AC34" s="59">
        <f t="shared" si="5"/>
        <v>0</v>
      </c>
      <c r="AD34" s="60"/>
    </row>
    <row r="35" spans="1:30" s="5" customFormat="1" ht="18" customHeight="1" x14ac:dyDescent="0.25">
      <c r="A35" s="64"/>
      <c r="B35" s="65"/>
      <c r="C35" s="56"/>
      <c r="D35" s="57"/>
      <c r="E35" s="58"/>
      <c r="F35" s="58"/>
      <c r="G35" s="59">
        <f t="shared" si="0"/>
        <v>0</v>
      </c>
      <c r="H35" s="57"/>
      <c r="I35" s="58"/>
      <c r="J35" s="58"/>
      <c r="K35" s="59">
        <f t="shared" si="1"/>
        <v>0</v>
      </c>
      <c r="L35" s="57"/>
      <c r="M35" s="58"/>
      <c r="N35" s="58"/>
      <c r="O35" s="59">
        <f t="shared" si="2"/>
        <v>0</v>
      </c>
      <c r="P35" s="57"/>
      <c r="Q35" s="58"/>
      <c r="R35" s="58"/>
      <c r="S35" s="59">
        <f t="shared" si="3"/>
        <v>0</v>
      </c>
      <c r="T35" s="60"/>
      <c r="U35" s="61"/>
      <c r="V35" s="62"/>
      <c r="W35" s="62"/>
      <c r="X35" s="62"/>
      <c r="Y35" s="63">
        <f t="shared" si="4"/>
        <v>0</v>
      </c>
      <c r="Z35" s="57"/>
      <c r="AA35" s="58"/>
      <c r="AB35" s="58"/>
      <c r="AC35" s="59">
        <f t="shared" si="5"/>
        <v>0</v>
      </c>
      <c r="AD35" s="60"/>
    </row>
    <row r="36" spans="1:30" s="5" customFormat="1" ht="18" customHeight="1" x14ac:dyDescent="0.25">
      <c r="A36" s="64"/>
      <c r="B36" s="65"/>
      <c r="C36" s="56"/>
      <c r="D36" s="57"/>
      <c r="E36" s="58"/>
      <c r="F36" s="58"/>
      <c r="G36" s="59">
        <f t="shared" si="0"/>
        <v>0</v>
      </c>
      <c r="H36" s="57"/>
      <c r="I36" s="58"/>
      <c r="J36" s="58"/>
      <c r="K36" s="59">
        <f t="shared" si="1"/>
        <v>0</v>
      </c>
      <c r="L36" s="57"/>
      <c r="M36" s="58"/>
      <c r="N36" s="58"/>
      <c r="O36" s="59">
        <f t="shared" si="2"/>
        <v>0</v>
      </c>
      <c r="P36" s="57"/>
      <c r="Q36" s="58"/>
      <c r="R36" s="58"/>
      <c r="S36" s="59">
        <f t="shared" si="3"/>
        <v>0</v>
      </c>
      <c r="T36" s="60"/>
      <c r="U36" s="61"/>
      <c r="V36" s="62"/>
      <c r="W36" s="62"/>
      <c r="X36" s="62"/>
      <c r="Y36" s="63">
        <f t="shared" si="4"/>
        <v>0</v>
      </c>
      <c r="Z36" s="57"/>
      <c r="AA36" s="58"/>
      <c r="AB36" s="58"/>
      <c r="AC36" s="59">
        <f t="shared" si="5"/>
        <v>0</v>
      </c>
      <c r="AD36" s="60"/>
    </row>
    <row r="37" spans="1:30" s="5" customFormat="1" ht="18" customHeight="1" x14ac:dyDescent="0.25">
      <c r="A37" s="64"/>
      <c r="B37" s="65"/>
      <c r="C37" s="56"/>
      <c r="D37" s="57"/>
      <c r="E37" s="58"/>
      <c r="F37" s="58"/>
      <c r="G37" s="59">
        <f t="shared" si="0"/>
        <v>0</v>
      </c>
      <c r="H37" s="57"/>
      <c r="I37" s="58"/>
      <c r="J37" s="58"/>
      <c r="K37" s="59">
        <f t="shared" si="1"/>
        <v>0</v>
      </c>
      <c r="L37" s="57"/>
      <c r="M37" s="58"/>
      <c r="N37" s="58"/>
      <c r="O37" s="59">
        <f t="shared" si="2"/>
        <v>0</v>
      </c>
      <c r="P37" s="57"/>
      <c r="Q37" s="58"/>
      <c r="R37" s="58"/>
      <c r="S37" s="59">
        <f t="shared" si="3"/>
        <v>0</v>
      </c>
      <c r="T37" s="60"/>
      <c r="U37" s="61"/>
      <c r="V37" s="62"/>
      <c r="W37" s="62"/>
      <c r="X37" s="62"/>
      <c r="Y37" s="63">
        <f t="shared" si="4"/>
        <v>0</v>
      </c>
      <c r="Z37" s="57"/>
      <c r="AA37" s="58"/>
      <c r="AB37" s="58"/>
      <c r="AC37" s="59">
        <f t="shared" si="5"/>
        <v>0</v>
      </c>
      <c r="AD37" s="60"/>
    </row>
    <row r="38" spans="1:30" s="5" customFormat="1" ht="18" customHeight="1" x14ac:dyDescent="0.25">
      <c r="A38" s="64"/>
      <c r="B38" s="65"/>
      <c r="C38" s="56"/>
      <c r="D38" s="57"/>
      <c r="E38" s="58"/>
      <c r="F38" s="58"/>
      <c r="G38" s="59">
        <f t="shared" si="0"/>
        <v>0</v>
      </c>
      <c r="H38" s="57"/>
      <c r="I38" s="58"/>
      <c r="J38" s="58"/>
      <c r="K38" s="59">
        <f t="shared" si="1"/>
        <v>0</v>
      </c>
      <c r="L38" s="57"/>
      <c r="M38" s="58"/>
      <c r="N38" s="58"/>
      <c r="O38" s="59">
        <f t="shared" si="2"/>
        <v>0</v>
      </c>
      <c r="P38" s="57"/>
      <c r="Q38" s="58"/>
      <c r="R38" s="58"/>
      <c r="S38" s="59">
        <f t="shared" si="3"/>
        <v>0</v>
      </c>
      <c r="T38" s="60"/>
      <c r="U38" s="61"/>
      <c r="V38" s="62"/>
      <c r="W38" s="62"/>
      <c r="X38" s="62"/>
      <c r="Y38" s="63">
        <f t="shared" si="4"/>
        <v>0</v>
      </c>
      <c r="Z38" s="57"/>
      <c r="AA38" s="58"/>
      <c r="AB38" s="58"/>
      <c r="AC38" s="59">
        <f t="shared" si="5"/>
        <v>0</v>
      </c>
      <c r="AD38" s="60"/>
    </row>
    <row r="39" spans="1:30" s="5" customFormat="1" ht="18" customHeight="1" x14ac:dyDescent="0.25">
      <c r="A39" s="64"/>
      <c r="B39" s="65"/>
      <c r="C39" s="56"/>
      <c r="D39" s="57"/>
      <c r="E39" s="58"/>
      <c r="F39" s="58"/>
      <c r="G39" s="59">
        <f t="shared" si="0"/>
        <v>0</v>
      </c>
      <c r="H39" s="57"/>
      <c r="I39" s="58"/>
      <c r="J39" s="58"/>
      <c r="K39" s="59">
        <f t="shared" si="1"/>
        <v>0</v>
      </c>
      <c r="L39" s="57"/>
      <c r="M39" s="58"/>
      <c r="N39" s="58"/>
      <c r="O39" s="59">
        <f t="shared" si="2"/>
        <v>0</v>
      </c>
      <c r="P39" s="57"/>
      <c r="Q39" s="58"/>
      <c r="R39" s="58"/>
      <c r="S39" s="59">
        <f t="shared" si="3"/>
        <v>0</v>
      </c>
      <c r="T39" s="60"/>
      <c r="U39" s="61"/>
      <c r="V39" s="62"/>
      <c r="W39" s="62"/>
      <c r="X39" s="62"/>
      <c r="Y39" s="63">
        <f t="shared" si="4"/>
        <v>0</v>
      </c>
      <c r="Z39" s="57"/>
      <c r="AA39" s="58"/>
      <c r="AB39" s="58"/>
      <c r="AC39" s="59">
        <f t="shared" si="5"/>
        <v>0</v>
      </c>
      <c r="AD39" s="60"/>
    </row>
    <row r="40" spans="1:30" s="5" customFormat="1" ht="18" customHeight="1" x14ac:dyDescent="0.25">
      <c r="A40" s="64"/>
      <c r="B40" s="65"/>
      <c r="C40" s="56"/>
      <c r="D40" s="57"/>
      <c r="E40" s="58"/>
      <c r="F40" s="58"/>
      <c r="G40" s="59">
        <f t="shared" si="0"/>
        <v>0</v>
      </c>
      <c r="H40" s="57"/>
      <c r="I40" s="58"/>
      <c r="J40" s="58"/>
      <c r="K40" s="59">
        <f t="shared" si="1"/>
        <v>0</v>
      </c>
      <c r="L40" s="57"/>
      <c r="M40" s="58"/>
      <c r="N40" s="58"/>
      <c r="O40" s="59">
        <f t="shared" si="2"/>
        <v>0</v>
      </c>
      <c r="P40" s="57"/>
      <c r="Q40" s="58"/>
      <c r="R40" s="58"/>
      <c r="S40" s="59">
        <f t="shared" si="3"/>
        <v>0</v>
      </c>
      <c r="T40" s="60"/>
      <c r="U40" s="61"/>
      <c r="V40" s="62"/>
      <c r="W40" s="62"/>
      <c r="X40" s="62"/>
      <c r="Y40" s="63">
        <f t="shared" si="4"/>
        <v>0</v>
      </c>
      <c r="Z40" s="57"/>
      <c r="AA40" s="58"/>
      <c r="AB40" s="58"/>
      <c r="AC40" s="59">
        <f t="shared" si="5"/>
        <v>0</v>
      </c>
      <c r="AD40" s="60"/>
    </row>
    <row r="41" spans="1:30" s="5" customFormat="1" ht="18" customHeight="1" x14ac:dyDescent="0.25">
      <c r="A41" s="64"/>
      <c r="B41" s="65"/>
      <c r="C41" s="56"/>
      <c r="D41" s="57"/>
      <c r="E41" s="58"/>
      <c r="F41" s="58"/>
      <c r="G41" s="59">
        <f t="shared" si="0"/>
        <v>0</v>
      </c>
      <c r="H41" s="57"/>
      <c r="I41" s="58"/>
      <c r="J41" s="58"/>
      <c r="K41" s="59">
        <f t="shared" si="1"/>
        <v>0</v>
      </c>
      <c r="L41" s="57"/>
      <c r="M41" s="58"/>
      <c r="N41" s="58"/>
      <c r="O41" s="59">
        <f t="shared" si="2"/>
        <v>0</v>
      </c>
      <c r="P41" s="57"/>
      <c r="Q41" s="58"/>
      <c r="R41" s="58"/>
      <c r="S41" s="59">
        <f t="shared" si="3"/>
        <v>0</v>
      </c>
      <c r="T41" s="60"/>
      <c r="U41" s="61"/>
      <c r="V41" s="62"/>
      <c r="W41" s="62"/>
      <c r="X41" s="62"/>
      <c r="Y41" s="63">
        <f t="shared" si="4"/>
        <v>0</v>
      </c>
      <c r="Z41" s="57"/>
      <c r="AA41" s="58"/>
      <c r="AB41" s="58"/>
      <c r="AC41" s="59">
        <f t="shared" si="5"/>
        <v>0</v>
      </c>
      <c r="AD41" s="60"/>
    </row>
    <row r="42" spans="1:30" s="5" customFormat="1" ht="18" customHeight="1" x14ac:dyDescent="0.25">
      <c r="A42" s="64"/>
      <c r="B42" s="65"/>
      <c r="C42" s="56"/>
      <c r="D42" s="57"/>
      <c r="E42" s="58"/>
      <c r="F42" s="58"/>
      <c r="G42" s="59">
        <f t="shared" si="0"/>
        <v>0</v>
      </c>
      <c r="H42" s="57"/>
      <c r="I42" s="58"/>
      <c r="J42" s="58"/>
      <c r="K42" s="59">
        <f t="shared" si="1"/>
        <v>0</v>
      </c>
      <c r="L42" s="57"/>
      <c r="M42" s="58"/>
      <c r="N42" s="58"/>
      <c r="O42" s="59">
        <f t="shared" si="2"/>
        <v>0</v>
      </c>
      <c r="P42" s="57"/>
      <c r="Q42" s="58"/>
      <c r="R42" s="58"/>
      <c r="S42" s="59">
        <f t="shared" si="3"/>
        <v>0</v>
      </c>
      <c r="T42" s="60"/>
      <c r="U42" s="61"/>
      <c r="V42" s="62"/>
      <c r="W42" s="62"/>
      <c r="X42" s="62"/>
      <c r="Y42" s="63">
        <f t="shared" si="4"/>
        <v>0</v>
      </c>
      <c r="Z42" s="57"/>
      <c r="AA42" s="58"/>
      <c r="AB42" s="58"/>
      <c r="AC42" s="59">
        <f t="shared" si="5"/>
        <v>0</v>
      </c>
      <c r="AD42" s="60"/>
    </row>
    <row r="43" spans="1:30" s="5" customFormat="1" ht="18" customHeight="1" x14ac:dyDescent="0.25">
      <c r="A43" s="64"/>
      <c r="B43" s="65"/>
      <c r="C43" s="56"/>
      <c r="D43" s="57"/>
      <c r="E43" s="58"/>
      <c r="F43" s="58"/>
      <c r="G43" s="59">
        <f t="shared" si="0"/>
        <v>0</v>
      </c>
      <c r="H43" s="57"/>
      <c r="I43" s="58"/>
      <c r="J43" s="58"/>
      <c r="K43" s="59">
        <f t="shared" si="1"/>
        <v>0</v>
      </c>
      <c r="L43" s="57"/>
      <c r="M43" s="58"/>
      <c r="N43" s="58"/>
      <c r="O43" s="59">
        <f t="shared" si="2"/>
        <v>0</v>
      </c>
      <c r="P43" s="57"/>
      <c r="Q43" s="58"/>
      <c r="R43" s="58"/>
      <c r="S43" s="59">
        <f t="shared" si="3"/>
        <v>0</v>
      </c>
      <c r="T43" s="60"/>
      <c r="U43" s="61"/>
      <c r="V43" s="62"/>
      <c r="W43" s="62"/>
      <c r="X43" s="62"/>
      <c r="Y43" s="63">
        <f t="shared" si="4"/>
        <v>0</v>
      </c>
      <c r="Z43" s="57"/>
      <c r="AA43" s="58"/>
      <c r="AB43" s="58"/>
      <c r="AC43" s="59">
        <f t="shared" si="5"/>
        <v>0</v>
      </c>
      <c r="AD43" s="60"/>
    </row>
    <row r="44" spans="1:30" s="5" customFormat="1" ht="18" customHeight="1" x14ac:dyDescent="0.25">
      <c r="A44" s="64"/>
      <c r="B44" s="65"/>
      <c r="C44" s="56"/>
      <c r="D44" s="57"/>
      <c r="E44" s="58"/>
      <c r="F44" s="58"/>
      <c r="G44" s="59">
        <f t="shared" si="0"/>
        <v>0</v>
      </c>
      <c r="H44" s="57"/>
      <c r="I44" s="58"/>
      <c r="J44" s="58"/>
      <c r="K44" s="59">
        <f t="shared" si="1"/>
        <v>0</v>
      </c>
      <c r="L44" s="57"/>
      <c r="M44" s="58"/>
      <c r="N44" s="58"/>
      <c r="O44" s="59">
        <f t="shared" si="2"/>
        <v>0</v>
      </c>
      <c r="P44" s="57"/>
      <c r="Q44" s="58"/>
      <c r="R44" s="58"/>
      <c r="S44" s="59">
        <f t="shared" si="3"/>
        <v>0</v>
      </c>
      <c r="T44" s="60"/>
      <c r="U44" s="61"/>
      <c r="V44" s="62"/>
      <c r="W44" s="62"/>
      <c r="X44" s="62"/>
      <c r="Y44" s="63">
        <f t="shared" si="4"/>
        <v>0</v>
      </c>
      <c r="Z44" s="57"/>
      <c r="AA44" s="58"/>
      <c r="AB44" s="58"/>
      <c r="AC44" s="59">
        <f t="shared" si="5"/>
        <v>0</v>
      </c>
      <c r="AD44" s="60"/>
    </row>
    <row r="45" spans="1:30" s="5" customFormat="1" ht="18" customHeight="1" x14ac:dyDescent="0.25">
      <c r="A45" s="64"/>
      <c r="B45" s="65"/>
      <c r="C45" s="56"/>
      <c r="D45" s="57"/>
      <c r="E45" s="58"/>
      <c r="F45" s="58"/>
      <c r="G45" s="59">
        <f t="shared" si="0"/>
        <v>0</v>
      </c>
      <c r="H45" s="57"/>
      <c r="I45" s="58"/>
      <c r="J45" s="58"/>
      <c r="K45" s="59">
        <f t="shared" si="1"/>
        <v>0</v>
      </c>
      <c r="L45" s="57"/>
      <c r="M45" s="58"/>
      <c r="N45" s="58"/>
      <c r="O45" s="59">
        <f t="shared" si="2"/>
        <v>0</v>
      </c>
      <c r="P45" s="57"/>
      <c r="Q45" s="58"/>
      <c r="R45" s="58"/>
      <c r="S45" s="59">
        <f t="shared" si="3"/>
        <v>0</v>
      </c>
      <c r="T45" s="60"/>
      <c r="U45" s="61"/>
      <c r="V45" s="62"/>
      <c r="W45" s="62"/>
      <c r="X45" s="62"/>
      <c r="Y45" s="63">
        <f t="shared" si="4"/>
        <v>0</v>
      </c>
      <c r="Z45" s="57"/>
      <c r="AA45" s="58"/>
      <c r="AB45" s="58"/>
      <c r="AC45" s="59">
        <f t="shared" si="5"/>
        <v>0</v>
      </c>
      <c r="AD45" s="60"/>
    </row>
    <row r="46" spans="1:30" s="5" customFormat="1" ht="18" customHeight="1" x14ac:dyDescent="0.25">
      <c r="A46" s="64"/>
      <c r="B46" s="65"/>
      <c r="C46" s="56"/>
      <c r="D46" s="57"/>
      <c r="E46" s="58"/>
      <c r="F46" s="58"/>
      <c r="G46" s="59">
        <f t="shared" si="0"/>
        <v>0</v>
      </c>
      <c r="H46" s="57"/>
      <c r="I46" s="58"/>
      <c r="J46" s="58"/>
      <c r="K46" s="59">
        <f t="shared" si="1"/>
        <v>0</v>
      </c>
      <c r="L46" s="57"/>
      <c r="M46" s="58"/>
      <c r="N46" s="58"/>
      <c r="O46" s="59">
        <f t="shared" si="2"/>
        <v>0</v>
      </c>
      <c r="P46" s="57"/>
      <c r="Q46" s="58"/>
      <c r="R46" s="58"/>
      <c r="S46" s="59">
        <f t="shared" si="3"/>
        <v>0</v>
      </c>
      <c r="T46" s="60"/>
      <c r="U46" s="61"/>
      <c r="V46" s="62"/>
      <c r="W46" s="62"/>
      <c r="X46" s="62"/>
      <c r="Y46" s="63">
        <f t="shared" si="4"/>
        <v>0</v>
      </c>
      <c r="Z46" s="57"/>
      <c r="AA46" s="58"/>
      <c r="AB46" s="58"/>
      <c r="AC46" s="59">
        <f t="shared" si="5"/>
        <v>0</v>
      </c>
      <c r="AD46" s="60"/>
    </row>
    <row r="47" spans="1:30" s="5" customFormat="1" ht="18" customHeight="1" x14ac:dyDescent="0.25">
      <c r="A47" s="64"/>
      <c r="B47" s="65"/>
      <c r="C47" s="56"/>
      <c r="D47" s="57"/>
      <c r="E47" s="58"/>
      <c r="F47" s="58"/>
      <c r="G47" s="59">
        <f t="shared" si="0"/>
        <v>0</v>
      </c>
      <c r="H47" s="57"/>
      <c r="I47" s="58"/>
      <c r="J47" s="58"/>
      <c r="K47" s="59">
        <f t="shared" si="1"/>
        <v>0</v>
      </c>
      <c r="L47" s="57"/>
      <c r="M47" s="58"/>
      <c r="N47" s="58"/>
      <c r="O47" s="59">
        <f t="shared" si="2"/>
        <v>0</v>
      </c>
      <c r="P47" s="57"/>
      <c r="Q47" s="58"/>
      <c r="R47" s="58"/>
      <c r="S47" s="59">
        <f t="shared" si="3"/>
        <v>0</v>
      </c>
      <c r="T47" s="60"/>
      <c r="U47" s="61"/>
      <c r="V47" s="62"/>
      <c r="W47" s="62"/>
      <c r="X47" s="62"/>
      <c r="Y47" s="63">
        <f t="shared" si="4"/>
        <v>0</v>
      </c>
      <c r="Z47" s="57"/>
      <c r="AA47" s="58"/>
      <c r="AB47" s="58"/>
      <c r="AC47" s="59">
        <f t="shared" si="5"/>
        <v>0</v>
      </c>
      <c r="AD47" s="60"/>
    </row>
    <row r="48" spans="1:30" s="5" customFormat="1" ht="18" customHeight="1" x14ac:dyDescent="0.25">
      <c r="A48" s="64"/>
      <c r="B48" s="65"/>
      <c r="C48" s="56"/>
      <c r="D48" s="57"/>
      <c r="E48" s="58"/>
      <c r="F48" s="58"/>
      <c r="G48" s="59">
        <f t="shared" si="0"/>
        <v>0</v>
      </c>
      <c r="H48" s="57"/>
      <c r="I48" s="58"/>
      <c r="J48" s="58"/>
      <c r="K48" s="59">
        <f t="shared" si="1"/>
        <v>0</v>
      </c>
      <c r="L48" s="57"/>
      <c r="M48" s="58"/>
      <c r="N48" s="58"/>
      <c r="O48" s="59">
        <f t="shared" si="2"/>
        <v>0</v>
      </c>
      <c r="P48" s="57"/>
      <c r="Q48" s="58"/>
      <c r="R48" s="58"/>
      <c r="S48" s="59">
        <f t="shared" si="3"/>
        <v>0</v>
      </c>
      <c r="T48" s="60"/>
      <c r="U48" s="61"/>
      <c r="V48" s="62"/>
      <c r="W48" s="62"/>
      <c r="X48" s="62"/>
      <c r="Y48" s="63">
        <f t="shared" si="4"/>
        <v>0</v>
      </c>
      <c r="Z48" s="57"/>
      <c r="AA48" s="58"/>
      <c r="AB48" s="58"/>
      <c r="AC48" s="59">
        <f t="shared" si="5"/>
        <v>0</v>
      </c>
      <c r="AD48" s="60"/>
    </row>
    <row r="49" spans="1:30" s="5" customFormat="1" ht="18" customHeight="1" x14ac:dyDescent="0.25">
      <c r="A49" s="64"/>
      <c r="B49" s="65"/>
      <c r="C49" s="56"/>
      <c r="D49" s="57"/>
      <c r="E49" s="58"/>
      <c r="F49" s="58"/>
      <c r="G49" s="59">
        <f t="shared" si="0"/>
        <v>0</v>
      </c>
      <c r="H49" s="57"/>
      <c r="I49" s="58"/>
      <c r="J49" s="58"/>
      <c r="K49" s="59">
        <f t="shared" si="1"/>
        <v>0</v>
      </c>
      <c r="L49" s="57"/>
      <c r="M49" s="58"/>
      <c r="N49" s="58"/>
      <c r="O49" s="59">
        <f t="shared" si="2"/>
        <v>0</v>
      </c>
      <c r="P49" s="57"/>
      <c r="Q49" s="58"/>
      <c r="R49" s="58"/>
      <c r="S49" s="59">
        <f t="shared" si="3"/>
        <v>0</v>
      </c>
      <c r="T49" s="60"/>
      <c r="U49" s="61"/>
      <c r="V49" s="62"/>
      <c r="W49" s="62"/>
      <c r="X49" s="62"/>
      <c r="Y49" s="63">
        <f t="shared" si="4"/>
        <v>0</v>
      </c>
      <c r="Z49" s="57"/>
      <c r="AA49" s="58"/>
      <c r="AB49" s="58"/>
      <c r="AC49" s="59">
        <f t="shared" si="5"/>
        <v>0</v>
      </c>
      <c r="AD49" s="60"/>
    </row>
    <row r="50" spans="1:30" s="5" customFormat="1" ht="18" customHeight="1" x14ac:dyDescent="0.25">
      <c r="A50" s="64"/>
      <c r="B50" s="65"/>
      <c r="C50" s="56"/>
      <c r="D50" s="57"/>
      <c r="E50" s="58"/>
      <c r="F50" s="58"/>
      <c r="G50" s="59">
        <f t="shared" si="0"/>
        <v>0</v>
      </c>
      <c r="H50" s="57"/>
      <c r="I50" s="58"/>
      <c r="J50" s="58"/>
      <c r="K50" s="59">
        <f t="shared" si="1"/>
        <v>0</v>
      </c>
      <c r="L50" s="57"/>
      <c r="M50" s="58"/>
      <c r="N50" s="58"/>
      <c r="O50" s="59">
        <f t="shared" si="2"/>
        <v>0</v>
      </c>
      <c r="P50" s="57"/>
      <c r="Q50" s="58"/>
      <c r="R50" s="58"/>
      <c r="S50" s="59">
        <f t="shared" si="3"/>
        <v>0</v>
      </c>
      <c r="T50" s="60"/>
      <c r="U50" s="61"/>
      <c r="V50" s="62"/>
      <c r="W50" s="62"/>
      <c r="X50" s="62"/>
      <c r="Y50" s="63">
        <f t="shared" si="4"/>
        <v>0</v>
      </c>
      <c r="Z50" s="57"/>
      <c r="AA50" s="58"/>
      <c r="AB50" s="58"/>
      <c r="AC50" s="59">
        <f t="shared" si="5"/>
        <v>0</v>
      </c>
      <c r="AD50" s="60"/>
    </row>
    <row r="51" spans="1:30" s="5" customFormat="1" ht="18" customHeight="1" x14ac:dyDescent="0.25">
      <c r="A51" s="64"/>
      <c r="B51" s="65"/>
      <c r="C51" s="56"/>
      <c r="D51" s="57"/>
      <c r="E51" s="58"/>
      <c r="F51" s="58"/>
      <c r="G51" s="59">
        <f t="shared" si="0"/>
        <v>0</v>
      </c>
      <c r="H51" s="57"/>
      <c r="I51" s="58"/>
      <c r="J51" s="58"/>
      <c r="K51" s="59">
        <f t="shared" si="1"/>
        <v>0</v>
      </c>
      <c r="L51" s="57"/>
      <c r="M51" s="58"/>
      <c r="N51" s="58"/>
      <c r="O51" s="59">
        <f t="shared" si="2"/>
        <v>0</v>
      </c>
      <c r="P51" s="57"/>
      <c r="Q51" s="58"/>
      <c r="R51" s="58"/>
      <c r="S51" s="59">
        <f t="shared" si="3"/>
        <v>0</v>
      </c>
      <c r="T51" s="60"/>
      <c r="U51" s="61"/>
      <c r="V51" s="62"/>
      <c r="W51" s="62"/>
      <c r="X51" s="62"/>
      <c r="Y51" s="63">
        <f t="shared" si="4"/>
        <v>0</v>
      </c>
      <c r="Z51" s="57"/>
      <c r="AA51" s="58"/>
      <c r="AB51" s="58"/>
      <c r="AC51" s="59">
        <f t="shared" si="5"/>
        <v>0</v>
      </c>
      <c r="AD51" s="60"/>
    </row>
    <row r="52" spans="1:30" s="5" customFormat="1" ht="18" customHeight="1" x14ac:dyDescent="0.25">
      <c r="A52" s="64"/>
      <c r="B52" s="65"/>
      <c r="C52" s="56"/>
      <c r="D52" s="57"/>
      <c r="E52" s="58"/>
      <c r="F52" s="58"/>
      <c r="G52" s="59">
        <f t="shared" si="0"/>
        <v>0</v>
      </c>
      <c r="H52" s="57"/>
      <c r="I52" s="58"/>
      <c r="J52" s="58"/>
      <c r="K52" s="59">
        <f t="shared" si="1"/>
        <v>0</v>
      </c>
      <c r="L52" s="57"/>
      <c r="M52" s="58"/>
      <c r="N52" s="58"/>
      <c r="O52" s="59">
        <f t="shared" si="2"/>
        <v>0</v>
      </c>
      <c r="P52" s="57"/>
      <c r="Q52" s="58"/>
      <c r="R52" s="58"/>
      <c r="S52" s="59">
        <f t="shared" si="3"/>
        <v>0</v>
      </c>
      <c r="T52" s="60"/>
      <c r="U52" s="61"/>
      <c r="V52" s="62"/>
      <c r="W52" s="62"/>
      <c r="X52" s="62"/>
      <c r="Y52" s="63">
        <f t="shared" si="4"/>
        <v>0</v>
      </c>
      <c r="Z52" s="57"/>
      <c r="AA52" s="58"/>
      <c r="AB52" s="58"/>
      <c r="AC52" s="59">
        <f t="shared" si="5"/>
        <v>0</v>
      </c>
      <c r="AD52" s="60"/>
    </row>
    <row r="53" spans="1:30" s="5" customFormat="1" ht="18" customHeight="1" x14ac:dyDescent="0.25">
      <c r="A53" s="64"/>
      <c r="B53" s="65"/>
      <c r="C53" s="56"/>
      <c r="D53" s="57"/>
      <c r="E53" s="58"/>
      <c r="F53" s="58"/>
      <c r="G53" s="59">
        <f t="shared" si="0"/>
        <v>0</v>
      </c>
      <c r="H53" s="57"/>
      <c r="I53" s="58"/>
      <c r="J53" s="58"/>
      <c r="K53" s="59">
        <f t="shared" si="1"/>
        <v>0</v>
      </c>
      <c r="L53" s="57"/>
      <c r="M53" s="58"/>
      <c r="N53" s="58"/>
      <c r="O53" s="59">
        <f t="shared" si="2"/>
        <v>0</v>
      </c>
      <c r="P53" s="57"/>
      <c r="Q53" s="58"/>
      <c r="R53" s="58"/>
      <c r="S53" s="59">
        <f t="shared" si="3"/>
        <v>0</v>
      </c>
      <c r="T53" s="60"/>
      <c r="U53" s="61"/>
      <c r="V53" s="62"/>
      <c r="W53" s="62"/>
      <c r="X53" s="62"/>
      <c r="Y53" s="63">
        <f t="shared" si="4"/>
        <v>0</v>
      </c>
      <c r="Z53" s="57"/>
      <c r="AA53" s="58"/>
      <c r="AB53" s="58"/>
      <c r="AC53" s="59">
        <f t="shared" si="5"/>
        <v>0</v>
      </c>
      <c r="AD53" s="60"/>
    </row>
    <row r="54" spans="1:30" s="5" customFormat="1" ht="18" customHeight="1" x14ac:dyDescent="0.25">
      <c r="A54" s="64"/>
      <c r="B54" s="65"/>
      <c r="C54" s="56"/>
      <c r="D54" s="57"/>
      <c r="E54" s="58"/>
      <c r="F54" s="58"/>
      <c r="G54" s="59">
        <f t="shared" si="0"/>
        <v>0</v>
      </c>
      <c r="H54" s="57"/>
      <c r="I54" s="58"/>
      <c r="J54" s="58"/>
      <c r="K54" s="59">
        <f t="shared" si="1"/>
        <v>0</v>
      </c>
      <c r="L54" s="57"/>
      <c r="M54" s="58"/>
      <c r="N54" s="58"/>
      <c r="O54" s="59">
        <f t="shared" si="2"/>
        <v>0</v>
      </c>
      <c r="P54" s="57"/>
      <c r="Q54" s="58"/>
      <c r="R54" s="58"/>
      <c r="S54" s="59">
        <f t="shared" si="3"/>
        <v>0</v>
      </c>
      <c r="T54" s="60"/>
      <c r="U54" s="61"/>
      <c r="V54" s="62"/>
      <c r="W54" s="62"/>
      <c r="X54" s="62"/>
      <c r="Y54" s="63">
        <f t="shared" si="4"/>
        <v>0</v>
      </c>
      <c r="Z54" s="57"/>
      <c r="AA54" s="58"/>
      <c r="AB54" s="58"/>
      <c r="AC54" s="59">
        <f t="shared" si="5"/>
        <v>0</v>
      </c>
      <c r="AD54" s="60"/>
    </row>
    <row r="55" spans="1:30" s="5" customFormat="1" ht="18" customHeight="1" x14ac:dyDescent="0.25">
      <c r="A55" s="64"/>
      <c r="B55" s="65"/>
      <c r="C55" s="56"/>
      <c r="D55" s="57"/>
      <c r="E55" s="58"/>
      <c r="F55" s="58"/>
      <c r="G55" s="59">
        <f t="shared" si="0"/>
        <v>0</v>
      </c>
      <c r="H55" s="57"/>
      <c r="I55" s="58"/>
      <c r="J55" s="58"/>
      <c r="K55" s="59">
        <f t="shared" si="1"/>
        <v>0</v>
      </c>
      <c r="L55" s="57"/>
      <c r="M55" s="58"/>
      <c r="N55" s="58"/>
      <c r="O55" s="59">
        <f t="shared" si="2"/>
        <v>0</v>
      </c>
      <c r="P55" s="57"/>
      <c r="Q55" s="58"/>
      <c r="R55" s="58"/>
      <c r="S55" s="59">
        <f t="shared" si="3"/>
        <v>0</v>
      </c>
      <c r="T55" s="60"/>
      <c r="U55" s="61"/>
      <c r="V55" s="62"/>
      <c r="W55" s="62"/>
      <c r="X55" s="62"/>
      <c r="Y55" s="63">
        <f t="shared" si="4"/>
        <v>0</v>
      </c>
      <c r="Z55" s="57"/>
      <c r="AA55" s="58"/>
      <c r="AB55" s="58"/>
      <c r="AC55" s="59">
        <f t="shared" si="5"/>
        <v>0</v>
      </c>
      <c r="AD55" s="60"/>
    </row>
    <row r="56" spans="1:30" s="5" customFormat="1" ht="18" customHeight="1" x14ac:dyDescent="0.25">
      <c r="A56" s="64"/>
      <c r="B56" s="65"/>
      <c r="C56" s="56"/>
      <c r="D56" s="57"/>
      <c r="E56" s="58"/>
      <c r="F56" s="58"/>
      <c r="G56" s="59">
        <f t="shared" si="0"/>
        <v>0</v>
      </c>
      <c r="H56" s="57"/>
      <c r="I56" s="58"/>
      <c r="J56" s="58"/>
      <c r="K56" s="59">
        <f t="shared" si="1"/>
        <v>0</v>
      </c>
      <c r="L56" s="57"/>
      <c r="M56" s="58"/>
      <c r="N56" s="58"/>
      <c r="O56" s="59">
        <f t="shared" si="2"/>
        <v>0</v>
      </c>
      <c r="P56" s="57"/>
      <c r="Q56" s="58"/>
      <c r="R56" s="58"/>
      <c r="S56" s="59">
        <f t="shared" si="3"/>
        <v>0</v>
      </c>
      <c r="T56" s="60"/>
      <c r="U56" s="61"/>
      <c r="V56" s="62"/>
      <c r="W56" s="62"/>
      <c r="X56" s="62"/>
      <c r="Y56" s="63">
        <f t="shared" si="4"/>
        <v>0</v>
      </c>
      <c r="Z56" s="57"/>
      <c r="AA56" s="58"/>
      <c r="AB56" s="58"/>
      <c r="AC56" s="59">
        <f t="shared" si="5"/>
        <v>0</v>
      </c>
      <c r="AD56" s="60"/>
    </row>
    <row r="57" spans="1:30" s="5" customFormat="1" ht="18" customHeight="1" x14ac:dyDescent="0.25">
      <c r="A57" s="64"/>
      <c r="B57" s="65"/>
      <c r="C57" s="56"/>
      <c r="D57" s="57"/>
      <c r="E57" s="58"/>
      <c r="F57" s="58"/>
      <c r="G57" s="59">
        <f t="shared" si="0"/>
        <v>0</v>
      </c>
      <c r="H57" s="57"/>
      <c r="I57" s="58"/>
      <c r="J57" s="58"/>
      <c r="K57" s="59">
        <f t="shared" si="1"/>
        <v>0</v>
      </c>
      <c r="L57" s="57"/>
      <c r="M57" s="58"/>
      <c r="N57" s="58"/>
      <c r="O57" s="59">
        <f t="shared" si="2"/>
        <v>0</v>
      </c>
      <c r="P57" s="57"/>
      <c r="Q57" s="58"/>
      <c r="R57" s="58"/>
      <c r="S57" s="59">
        <f t="shared" si="3"/>
        <v>0</v>
      </c>
      <c r="T57" s="60"/>
      <c r="U57" s="61"/>
      <c r="V57" s="62"/>
      <c r="W57" s="62"/>
      <c r="X57" s="62"/>
      <c r="Y57" s="63">
        <f t="shared" si="4"/>
        <v>0</v>
      </c>
      <c r="Z57" s="57"/>
      <c r="AA57" s="58"/>
      <c r="AB57" s="58"/>
      <c r="AC57" s="59">
        <f t="shared" si="5"/>
        <v>0</v>
      </c>
      <c r="AD57" s="60"/>
    </row>
    <row r="58" spans="1:30" s="5" customFormat="1" ht="18" customHeight="1" x14ac:dyDescent="0.25">
      <c r="A58" s="64"/>
      <c r="B58" s="65"/>
      <c r="C58" s="56"/>
      <c r="D58" s="57"/>
      <c r="E58" s="58"/>
      <c r="F58" s="58"/>
      <c r="G58" s="59">
        <f t="shared" si="0"/>
        <v>0</v>
      </c>
      <c r="H58" s="57"/>
      <c r="I58" s="58"/>
      <c r="J58" s="58"/>
      <c r="K58" s="59">
        <f t="shared" si="1"/>
        <v>0</v>
      </c>
      <c r="L58" s="57"/>
      <c r="M58" s="58"/>
      <c r="N58" s="58"/>
      <c r="O58" s="59">
        <f t="shared" si="2"/>
        <v>0</v>
      </c>
      <c r="P58" s="57"/>
      <c r="Q58" s="58"/>
      <c r="R58" s="58"/>
      <c r="S58" s="59">
        <f t="shared" si="3"/>
        <v>0</v>
      </c>
      <c r="T58" s="60"/>
      <c r="U58" s="61"/>
      <c r="V58" s="62"/>
      <c r="W58" s="62"/>
      <c r="X58" s="62"/>
      <c r="Y58" s="63">
        <f t="shared" si="4"/>
        <v>0</v>
      </c>
      <c r="Z58" s="57"/>
      <c r="AA58" s="58"/>
      <c r="AB58" s="58"/>
      <c r="AC58" s="59">
        <f t="shared" si="5"/>
        <v>0</v>
      </c>
      <c r="AD58" s="60"/>
    </row>
    <row r="59" spans="1:30" s="5" customFormat="1" ht="18" customHeight="1" x14ac:dyDescent="0.25">
      <c r="A59" s="64"/>
      <c r="B59" s="65"/>
      <c r="C59" s="56"/>
      <c r="D59" s="57"/>
      <c r="E59" s="58"/>
      <c r="F59" s="58"/>
      <c r="G59" s="59">
        <f t="shared" si="0"/>
        <v>0</v>
      </c>
      <c r="H59" s="57"/>
      <c r="I59" s="58"/>
      <c r="J59" s="58"/>
      <c r="K59" s="59">
        <f t="shared" si="1"/>
        <v>0</v>
      </c>
      <c r="L59" s="57"/>
      <c r="M59" s="58"/>
      <c r="N59" s="58"/>
      <c r="O59" s="59">
        <f t="shared" si="2"/>
        <v>0</v>
      </c>
      <c r="P59" s="57"/>
      <c r="Q59" s="58"/>
      <c r="R59" s="58"/>
      <c r="S59" s="59">
        <f t="shared" si="3"/>
        <v>0</v>
      </c>
      <c r="T59" s="60"/>
      <c r="U59" s="61"/>
      <c r="V59" s="62"/>
      <c r="W59" s="62"/>
      <c r="X59" s="62"/>
      <c r="Y59" s="63">
        <f t="shared" si="4"/>
        <v>0</v>
      </c>
      <c r="Z59" s="57"/>
      <c r="AA59" s="58"/>
      <c r="AB59" s="58"/>
      <c r="AC59" s="59">
        <f t="shared" si="5"/>
        <v>0</v>
      </c>
      <c r="AD59" s="60"/>
    </row>
    <row r="60" spans="1:30" s="5" customFormat="1" ht="18" customHeight="1" x14ac:dyDescent="0.25">
      <c r="A60" s="64"/>
      <c r="B60" s="65"/>
      <c r="C60" s="56"/>
      <c r="D60" s="57"/>
      <c r="E60" s="58"/>
      <c r="F60" s="58"/>
      <c r="G60" s="59">
        <f t="shared" si="0"/>
        <v>0</v>
      </c>
      <c r="H60" s="57"/>
      <c r="I60" s="58"/>
      <c r="J60" s="58"/>
      <c r="K60" s="59">
        <f t="shared" si="1"/>
        <v>0</v>
      </c>
      <c r="L60" s="57"/>
      <c r="M60" s="58"/>
      <c r="N60" s="58"/>
      <c r="O60" s="59">
        <f t="shared" si="2"/>
        <v>0</v>
      </c>
      <c r="P60" s="57"/>
      <c r="Q60" s="58"/>
      <c r="R60" s="58"/>
      <c r="S60" s="59">
        <f t="shared" si="3"/>
        <v>0</v>
      </c>
      <c r="T60" s="60"/>
      <c r="U60" s="61"/>
      <c r="V60" s="62"/>
      <c r="W60" s="62"/>
      <c r="X60" s="62"/>
      <c r="Y60" s="63">
        <f t="shared" si="4"/>
        <v>0</v>
      </c>
      <c r="Z60" s="57"/>
      <c r="AA60" s="58"/>
      <c r="AB60" s="58"/>
      <c r="AC60" s="59">
        <f t="shared" si="5"/>
        <v>0</v>
      </c>
      <c r="AD60" s="60"/>
    </row>
    <row r="61" spans="1:30" s="5" customFormat="1" ht="18" customHeight="1" x14ac:dyDescent="0.25">
      <c r="A61" s="64"/>
      <c r="B61" s="65"/>
      <c r="C61" s="56"/>
      <c r="D61" s="57"/>
      <c r="E61" s="58"/>
      <c r="F61" s="58"/>
      <c r="G61" s="59">
        <f t="shared" si="0"/>
        <v>0</v>
      </c>
      <c r="H61" s="57"/>
      <c r="I61" s="58"/>
      <c r="J61" s="58"/>
      <c r="K61" s="59">
        <f t="shared" si="1"/>
        <v>0</v>
      </c>
      <c r="L61" s="57"/>
      <c r="M61" s="58"/>
      <c r="N61" s="58"/>
      <c r="O61" s="59">
        <f t="shared" si="2"/>
        <v>0</v>
      </c>
      <c r="P61" s="57"/>
      <c r="Q61" s="58"/>
      <c r="R61" s="58"/>
      <c r="S61" s="59">
        <f t="shared" si="3"/>
        <v>0</v>
      </c>
      <c r="T61" s="60"/>
      <c r="U61" s="61"/>
      <c r="V61" s="62"/>
      <c r="W61" s="62"/>
      <c r="X61" s="62"/>
      <c r="Y61" s="63">
        <f t="shared" si="4"/>
        <v>0</v>
      </c>
      <c r="Z61" s="57"/>
      <c r="AA61" s="58"/>
      <c r="AB61" s="58"/>
      <c r="AC61" s="59">
        <f t="shared" si="5"/>
        <v>0</v>
      </c>
      <c r="AD61" s="60"/>
    </row>
    <row r="62" spans="1:30" s="5" customFormat="1" ht="18" customHeight="1" x14ac:dyDescent="0.25">
      <c r="A62" s="64"/>
      <c r="B62" s="65"/>
      <c r="C62" s="56"/>
      <c r="D62" s="57"/>
      <c r="E62" s="58"/>
      <c r="F62" s="58"/>
      <c r="G62" s="59">
        <f t="shared" si="0"/>
        <v>0</v>
      </c>
      <c r="H62" s="57"/>
      <c r="I62" s="58"/>
      <c r="J62" s="58"/>
      <c r="K62" s="59">
        <f t="shared" si="1"/>
        <v>0</v>
      </c>
      <c r="L62" s="57"/>
      <c r="M62" s="58"/>
      <c r="N62" s="58"/>
      <c r="O62" s="59">
        <f t="shared" si="2"/>
        <v>0</v>
      </c>
      <c r="P62" s="57"/>
      <c r="Q62" s="58"/>
      <c r="R62" s="58"/>
      <c r="S62" s="59">
        <f t="shared" si="3"/>
        <v>0</v>
      </c>
      <c r="T62" s="60"/>
      <c r="U62" s="61"/>
      <c r="V62" s="62"/>
      <c r="W62" s="62"/>
      <c r="X62" s="62"/>
      <c r="Y62" s="63">
        <f t="shared" si="4"/>
        <v>0</v>
      </c>
      <c r="Z62" s="57"/>
      <c r="AA62" s="58"/>
      <c r="AB62" s="58"/>
      <c r="AC62" s="59">
        <f t="shared" si="5"/>
        <v>0</v>
      </c>
      <c r="AD62" s="60"/>
    </row>
    <row r="63" spans="1:30" s="5" customFormat="1" ht="18" customHeight="1" x14ac:dyDescent="0.25">
      <c r="A63" s="64"/>
      <c r="B63" s="65"/>
      <c r="C63" s="56"/>
      <c r="D63" s="57"/>
      <c r="E63" s="7"/>
      <c r="F63" s="58"/>
      <c r="G63" s="59">
        <f t="shared" si="0"/>
        <v>0</v>
      </c>
      <c r="H63" s="57"/>
      <c r="I63" s="58"/>
      <c r="J63" s="58"/>
      <c r="K63" s="59">
        <f t="shared" si="1"/>
        <v>0</v>
      </c>
      <c r="L63" s="57"/>
      <c r="M63" s="58"/>
      <c r="N63" s="58"/>
      <c r="O63" s="59">
        <f t="shared" si="2"/>
        <v>0</v>
      </c>
      <c r="P63" s="57"/>
      <c r="Q63" s="58"/>
      <c r="R63" s="58"/>
      <c r="S63" s="59">
        <f t="shared" si="3"/>
        <v>0</v>
      </c>
      <c r="T63" s="60"/>
      <c r="U63" s="61"/>
      <c r="V63" s="62"/>
      <c r="W63" s="62"/>
      <c r="X63" s="62"/>
      <c r="Y63" s="63">
        <f t="shared" si="4"/>
        <v>0</v>
      </c>
      <c r="Z63" s="57"/>
      <c r="AA63" s="58"/>
      <c r="AB63" s="58"/>
      <c r="AC63" s="59">
        <f t="shared" si="5"/>
        <v>0</v>
      </c>
      <c r="AD63" s="60"/>
    </row>
    <row r="64" spans="1:30" s="5" customFormat="1" ht="18" customHeight="1" x14ac:dyDescent="0.25">
      <c r="A64" s="64"/>
      <c r="B64" s="65"/>
      <c r="C64" s="56"/>
      <c r="D64" s="57"/>
      <c r="E64" s="58"/>
      <c r="F64" s="58"/>
      <c r="G64" s="59">
        <f t="shared" si="0"/>
        <v>0</v>
      </c>
      <c r="H64" s="57"/>
      <c r="I64" s="58"/>
      <c r="J64" s="58"/>
      <c r="K64" s="59">
        <f t="shared" si="1"/>
        <v>0</v>
      </c>
      <c r="L64" s="57"/>
      <c r="M64" s="58"/>
      <c r="N64" s="58"/>
      <c r="O64" s="59">
        <f t="shared" si="2"/>
        <v>0</v>
      </c>
      <c r="P64" s="57"/>
      <c r="Q64" s="58"/>
      <c r="R64" s="58"/>
      <c r="S64" s="59">
        <f t="shared" si="3"/>
        <v>0</v>
      </c>
      <c r="T64" s="60"/>
      <c r="U64" s="61"/>
      <c r="V64" s="62"/>
      <c r="W64" s="62"/>
      <c r="X64" s="62"/>
      <c r="Y64" s="63">
        <f t="shared" si="4"/>
        <v>0</v>
      </c>
      <c r="Z64" s="57"/>
      <c r="AA64" s="58"/>
      <c r="AB64" s="58"/>
      <c r="AC64" s="59">
        <f t="shared" si="5"/>
        <v>0</v>
      </c>
      <c r="AD64" s="60"/>
    </row>
    <row r="65" spans="1:30" s="5" customFormat="1" ht="18" customHeight="1" x14ac:dyDescent="0.25">
      <c r="A65" s="64"/>
      <c r="B65" s="65"/>
      <c r="C65" s="56"/>
      <c r="D65" s="57"/>
      <c r="E65" s="58"/>
      <c r="F65" s="58"/>
      <c r="G65" s="59">
        <f t="shared" si="0"/>
        <v>0</v>
      </c>
      <c r="H65" s="57"/>
      <c r="I65" s="58"/>
      <c r="J65" s="58"/>
      <c r="K65" s="59">
        <f t="shared" si="1"/>
        <v>0</v>
      </c>
      <c r="L65" s="57"/>
      <c r="M65" s="58"/>
      <c r="N65" s="58"/>
      <c r="O65" s="59">
        <f t="shared" si="2"/>
        <v>0</v>
      </c>
      <c r="P65" s="57"/>
      <c r="Q65" s="58"/>
      <c r="R65" s="58"/>
      <c r="S65" s="59">
        <f t="shared" si="3"/>
        <v>0</v>
      </c>
      <c r="T65" s="60"/>
      <c r="U65" s="61"/>
      <c r="V65" s="62"/>
      <c r="W65" s="62"/>
      <c r="X65" s="62"/>
      <c r="Y65" s="63">
        <f t="shared" si="4"/>
        <v>0</v>
      </c>
      <c r="Z65" s="57"/>
      <c r="AA65" s="58"/>
      <c r="AB65" s="58"/>
      <c r="AC65" s="59">
        <f t="shared" si="5"/>
        <v>0</v>
      </c>
      <c r="AD65" s="60"/>
    </row>
    <row r="66" spans="1:30" s="5" customFormat="1" ht="18" customHeight="1" x14ac:dyDescent="0.25">
      <c r="A66" s="64"/>
      <c r="B66" s="65"/>
      <c r="C66" s="56"/>
      <c r="D66" s="57"/>
      <c r="E66" s="58"/>
      <c r="F66" s="58"/>
      <c r="G66" s="59">
        <f t="shared" si="0"/>
        <v>0</v>
      </c>
      <c r="H66" s="57"/>
      <c r="I66" s="58"/>
      <c r="J66" s="58"/>
      <c r="K66" s="59">
        <f t="shared" si="1"/>
        <v>0</v>
      </c>
      <c r="L66" s="57"/>
      <c r="M66" s="58"/>
      <c r="N66" s="58"/>
      <c r="O66" s="59">
        <f t="shared" si="2"/>
        <v>0</v>
      </c>
      <c r="P66" s="57"/>
      <c r="Q66" s="58"/>
      <c r="R66" s="58"/>
      <c r="S66" s="59">
        <f t="shared" si="3"/>
        <v>0</v>
      </c>
      <c r="T66" s="60"/>
      <c r="U66" s="61"/>
      <c r="V66" s="62"/>
      <c r="W66" s="62"/>
      <c r="X66" s="62"/>
      <c r="Y66" s="63">
        <f t="shared" si="4"/>
        <v>0</v>
      </c>
      <c r="Z66" s="57"/>
      <c r="AA66" s="58"/>
      <c r="AB66" s="58"/>
      <c r="AC66" s="59">
        <f t="shared" si="5"/>
        <v>0</v>
      </c>
      <c r="AD66" s="60"/>
    </row>
    <row r="67" spans="1:30" s="5" customFormat="1" ht="18" customHeight="1" x14ac:dyDescent="0.25">
      <c r="A67" s="64"/>
      <c r="B67" s="65"/>
      <c r="C67" s="56"/>
      <c r="D67" s="57"/>
      <c r="E67" s="58"/>
      <c r="F67" s="58"/>
      <c r="G67" s="59">
        <f t="shared" si="0"/>
        <v>0</v>
      </c>
      <c r="H67" s="57"/>
      <c r="I67" s="58"/>
      <c r="J67" s="58"/>
      <c r="K67" s="59">
        <f t="shared" si="1"/>
        <v>0</v>
      </c>
      <c r="L67" s="57"/>
      <c r="M67" s="58"/>
      <c r="N67" s="58"/>
      <c r="O67" s="59">
        <f t="shared" si="2"/>
        <v>0</v>
      </c>
      <c r="P67" s="57"/>
      <c r="Q67" s="58"/>
      <c r="R67" s="58"/>
      <c r="S67" s="59">
        <f t="shared" si="3"/>
        <v>0</v>
      </c>
      <c r="T67" s="60"/>
      <c r="U67" s="61"/>
      <c r="V67" s="62"/>
      <c r="W67" s="62"/>
      <c r="X67" s="62"/>
      <c r="Y67" s="63">
        <f t="shared" si="4"/>
        <v>0</v>
      </c>
      <c r="Z67" s="57"/>
      <c r="AA67" s="58"/>
      <c r="AB67" s="58"/>
      <c r="AC67" s="59">
        <f t="shared" si="5"/>
        <v>0</v>
      </c>
      <c r="AD67" s="60"/>
    </row>
    <row r="68" spans="1:30" s="5" customFormat="1" ht="18" customHeight="1" x14ac:dyDescent="0.25">
      <c r="A68" s="64"/>
      <c r="B68" s="65"/>
      <c r="C68" s="56"/>
      <c r="D68" s="57"/>
      <c r="E68" s="58"/>
      <c r="F68" s="58"/>
      <c r="G68" s="59">
        <f t="shared" si="0"/>
        <v>0</v>
      </c>
      <c r="H68" s="57"/>
      <c r="I68" s="58"/>
      <c r="J68" s="58"/>
      <c r="K68" s="59">
        <f t="shared" si="1"/>
        <v>0</v>
      </c>
      <c r="L68" s="57"/>
      <c r="M68" s="58"/>
      <c r="N68" s="58"/>
      <c r="O68" s="59">
        <f t="shared" si="2"/>
        <v>0</v>
      </c>
      <c r="P68" s="57"/>
      <c r="Q68" s="58"/>
      <c r="R68" s="58"/>
      <c r="S68" s="59">
        <f t="shared" si="3"/>
        <v>0</v>
      </c>
      <c r="T68" s="60"/>
      <c r="U68" s="61"/>
      <c r="V68" s="62"/>
      <c r="W68" s="62"/>
      <c r="X68" s="62"/>
      <c r="Y68" s="63">
        <f t="shared" si="4"/>
        <v>0</v>
      </c>
      <c r="Z68" s="57"/>
      <c r="AA68" s="58"/>
      <c r="AB68" s="58"/>
      <c r="AC68" s="59">
        <f t="shared" si="5"/>
        <v>0</v>
      </c>
      <c r="AD68" s="60"/>
    </row>
    <row r="69" spans="1:30" s="5" customFormat="1" ht="18" customHeight="1" x14ac:dyDescent="0.25">
      <c r="A69" s="64"/>
      <c r="B69" s="65"/>
      <c r="C69" s="56"/>
      <c r="D69" s="57"/>
      <c r="E69" s="58"/>
      <c r="F69" s="58"/>
      <c r="G69" s="59">
        <f t="shared" si="0"/>
        <v>0</v>
      </c>
      <c r="H69" s="57"/>
      <c r="I69" s="58"/>
      <c r="J69" s="58"/>
      <c r="K69" s="59">
        <f t="shared" si="1"/>
        <v>0</v>
      </c>
      <c r="L69" s="57"/>
      <c r="M69" s="58"/>
      <c r="N69" s="58"/>
      <c r="O69" s="59">
        <f t="shared" si="2"/>
        <v>0</v>
      </c>
      <c r="P69" s="57"/>
      <c r="Q69" s="58"/>
      <c r="R69" s="58"/>
      <c r="S69" s="59">
        <f t="shared" si="3"/>
        <v>0</v>
      </c>
      <c r="T69" s="60"/>
      <c r="U69" s="61"/>
      <c r="V69" s="62"/>
      <c r="W69" s="62"/>
      <c r="X69" s="62"/>
      <c r="Y69" s="63">
        <f t="shared" si="4"/>
        <v>0</v>
      </c>
      <c r="Z69" s="57"/>
      <c r="AA69" s="58"/>
      <c r="AB69" s="58"/>
      <c r="AC69" s="59">
        <f t="shared" si="5"/>
        <v>0</v>
      </c>
      <c r="AD69" s="60"/>
    </row>
    <row r="70" spans="1:30" s="5" customFormat="1" ht="18" customHeight="1" x14ac:dyDescent="0.25">
      <c r="A70" s="64"/>
      <c r="B70" s="65"/>
      <c r="C70" s="56"/>
      <c r="D70" s="57"/>
      <c r="E70" s="58"/>
      <c r="F70" s="58"/>
      <c r="G70" s="59">
        <f t="shared" si="0"/>
        <v>0</v>
      </c>
      <c r="H70" s="57"/>
      <c r="I70" s="58"/>
      <c r="J70" s="58"/>
      <c r="K70" s="59">
        <f t="shared" si="1"/>
        <v>0</v>
      </c>
      <c r="L70" s="57"/>
      <c r="M70" s="58"/>
      <c r="N70" s="58"/>
      <c r="O70" s="59">
        <f t="shared" si="2"/>
        <v>0</v>
      </c>
      <c r="P70" s="57"/>
      <c r="Q70" s="58"/>
      <c r="R70" s="58"/>
      <c r="S70" s="59">
        <f t="shared" si="3"/>
        <v>0</v>
      </c>
      <c r="T70" s="60"/>
      <c r="U70" s="61"/>
      <c r="V70" s="62"/>
      <c r="W70" s="62"/>
      <c r="X70" s="62"/>
      <c r="Y70" s="63">
        <f t="shared" si="4"/>
        <v>0</v>
      </c>
      <c r="Z70" s="57"/>
      <c r="AA70" s="58"/>
      <c r="AB70" s="58"/>
      <c r="AC70" s="59">
        <f t="shared" si="5"/>
        <v>0</v>
      </c>
      <c r="AD70" s="60"/>
    </row>
    <row r="71" spans="1:30" s="5" customFormat="1" ht="18" customHeight="1" x14ac:dyDescent="0.25">
      <c r="A71" s="64"/>
      <c r="B71" s="65"/>
      <c r="C71" s="56"/>
      <c r="D71" s="57"/>
      <c r="E71" s="58"/>
      <c r="F71" s="58"/>
      <c r="G71" s="59">
        <f t="shared" si="0"/>
        <v>0</v>
      </c>
      <c r="H71" s="57"/>
      <c r="I71" s="58"/>
      <c r="J71" s="58"/>
      <c r="K71" s="59">
        <f t="shared" si="1"/>
        <v>0</v>
      </c>
      <c r="L71" s="57"/>
      <c r="M71" s="58"/>
      <c r="N71" s="58"/>
      <c r="O71" s="59">
        <f t="shared" si="2"/>
        <v>0</v>
      </c>
      <c r="P71" s="57"/>
      <c r="Q71" s="58"/>
      <c r="R71" s="58"/>
      <c r="S71" s="59">
        <f t="shared" si="3"/>
        <v>0</v>
      </c>
      <c r="T71" s="60"/>
      <c r="U71" s="61"/>
      <c r="V71" s="62"/>
      <c r="W71" s="62"/>
      <c r="X71" s="62"/>
      <c r="Y71" s="63">
        <f t="shared" si="4"/>
        <v>0</v>
      </c>
      <c r="Z71" s="57"/>
      <c r="AA71" s="58"/>
      <c r="AB71" s="58"/>
      <c r="AC71" s="59">
        <f t="shared" si="5"/>
        <v>0</v>
      </c>
      <c r="AD71" s="60"/>
    </row>
    <row r="72" spans="1:30" s="5" customFormat="1" ht="18" customHeight="1" x14ac:dyDescent="0.25">
      <c r="A72" s="64"/>
      <c r="B72" s="65"/>
      <c r="C72" s="56"/>
      <c r="D72" s="57"/>
      <c r="E72" s="58"/>
      <c r="F72" s="58"/>
      <c r="G72" s="59">
        <f t="shared" si="0"/>
        <v>0</v>
      </c>
      <c r="H72" s="57"/>
      <c r="I72" s="58"/>
      <c r="J72" s="58"/>
      <c r="K72" s="59">
        <f t="shared" si="1"/>
        <v>0</v>
      </c>
      <c r="L72" s="57"/>
      <c r="M72" s="58"/>
      <c r="N72" s="58"/>
      <c r="O72" s="59">
        <f t="shared" si="2"/>
        <v>0</v>
      </c>
      <c r="P72" s="57"/>
      <c r="Q72" s="58"/>
      <c r="R72" s="58"/>
      <c r="S72" s="59">
        <f t="shared" si="3"/>
        <v>0</v>
      </c>
      <c r="T72" s="60"/>
      <c r="U72" s="61"/>
      <c r="V72" s="62"/>
      <c r="W72" s="62"/>
      <c r="X72" s="62"/>
      <c r="Y72" s="63">
        <f t="shared" si="4"/>
        <v>0</v>
      </c>
      <c r="Z72" s="57"/>
      <c r="AA72" s="58"/>
      <c r="AB72" s="58"/>
      <c r="AC72" s="59">
        <f t="shared" si="5"/>
        <v>0</v>
      </c>
      <c r="AD72" s="60"/>
    </row>
    <row r="73" spans="1:30" s="5" customFormat="1" ht="18" customHeight="1" x14ac:dyDescent="0.25">
      <c r="A73" s="64"/>
      <c r="B73" s="65"/>
      <c r="C73" s="56"/>
      <c r="D73" s="57"/>
      <c r="E73" s="58"/>
      <c r="F73" s="58"/>
      <c r="G73" s="59">
        <f t="shared" si="0"/>
        <v>0</v>
      </c>
      <c r="H73" s="57"/>
      <c r="I73" s="58"/>
      <c r="J73" s="58"/>
      <c r="K73" s="59">
        <f t="shared" si="1"/>
        <v>0</v>
      </c>
      <c r="L73" s="57"/>
      <c r="M73" s="58"/>
      <c r="N73" s="58"/>
      <c r="O73" s="59">
        <f t="shared" si="2"/>
        <v>0</v>
      </c>
      <c r="P73" s="57"/>
      <c r="Q73" s="58"/>
      <c r="R73" s="58"/>
      <c r="S73" s="59">
        <f t="shared" si="3"/>
        <v>0</v>
      </c>
      <c r="T73" s="60"/>
      <c r="U73" s="61"/>
      <c r="V73" s="62"/>
      <c r="W73" s="62"/>
      <c r="X73" s="62"/>
      <c r="Y73" s="63">
        <f t="shared" si="4"/>
        <v>0</v>
      </c>
      <c r="Z73" s="57"/>
      <c r="AA73" s="58"/>
      <c r="AB73" s="58"/>
      <c r="AC73" s="59">
        <f t="shared" si="5"/>
        <v>0</v>
      </c>
      <c r="AD73" s="60"/>
    </row>
    <row r="74" spans="1:30" s="5" customFormat="1" ht="18" customHeight="1" x14ac:dyDescent="0.25">
      <c r="A74" s="64"/>
      <c r="B74" s="65"/>
      <c r="C74" s="56"/>
      <c r="D74" s="57"/>
      <c r="E74" s="58"/>
      <c r="F74" s="58"/>
      <c r="G74" s="59">
        <f t="shared" ref="G74:G106" si="6">D74*E74</f>
        <v>0</v>
      </c>
      <c r="H74" s="57"/>
      <c r="I74" s="58"/>
      <c r="J74" s="58"/>
      <c r="K74" s="59">
        <f t="shared" ref="K74:K106" si="7">H74*I74</f>
        <v>0</v>
      </c>
      <c r="L74" s="57"/>
      <c r="M74" s="58"/>
      <c r="N74" s="58"/>
      <c r="O74" s="59">
        <f t="shared" ref="O74:O106" si="8">L74*M74</f>
        <v>0</v>
      </c>
      <c r="P74" s="57"/>
      <c r="Q74" s="58"/>
      <c r="R74" s="58"/>
      <c r="S74" s="59">
        <f t="shared" ref="S74:S106" si="9">P74*Q74</f>
        <v>0</v>
      </c>
      <c r="T74" s="60"/>
      <c r="U74" s="61"/>
      <c r="V74" s="62"/>
      <c r="W74" s="62"/>
      <c r="X74" s="62"/>
      <c r="Y74" s="63">
        <f t="shared" si="4"/>
        <v>0</v>
      </c>
      <c r="Z74" s="57"/>
      <c r="AA74" s="58"/>
      <c r="AB74" s="58"/>
      <c r="AC74" s="59">
        <f t="shared" si="5"/>
        <v>0</v>
      </c>
      <c r="AD74" s="60"/>
    </row>
    <row r="75" spans="1:30" s="5" customFormat="1" ht="18" customHeight="1" x14ac:dyDescent="0.25">
      <c r="A75" s="64"/>
      <c r="B75" s="65"/>
      <c r="C75" s="56"/>
      <c r="D75" s="57"/>
      <c r="E75" s="58"/>
      <c r="F75" s="58"/>
      <c r="G75" s="59">
        <f t="shared" si="6"/>
        <v>0</v>
      </c>
      <c r="H75" s="57"/>
      <c r="I75" s="58"/>
      <c r="J75" s="58"/>
      <c r="K75" s="59">
        <f t="shared" si="7"/>
        <v>0</v>
      </c>
      <c r="L75" s="57"/>
      <c r="M75" s="58"/>
      <c r="N75" s="58"/>
      <c r="O75" s="59">
        <f t="shared" si="8"/>
        <v>0</v>
      </c>
      <c r="P75" s="57"/>
      <c r="Q75" s="58"/>
      <c r="R75" s="58"/>
      <c r="S75" s="59">
        <f t="shared" si="9"/>
        <v>0</v>
      </c>
      <c r="T75" s="60"/>
      <c r="U75" s="61"/>
      <c r="V75" s="62"/>
      <c r="W75" s="62"/>
      <c r="X75" s="62"/>
      <c r="Y75" s="63">
        <f t="shared" ref="Y75:Y106" si="10">W75*X75</f>
        <v>0</v>
      </c>
      <c r="Z75" s="57"/>
      <c r="AA75" s="58"/>
      <c r="AB75" s="58"/>
      <c r="AC75" s="59">
        <f t="shared" ref="AC75:AC106" si="11">Z75*AA75</f>
        <v>0</v>
      </c>
      <c r="AD75" s="60"/>
    </row>
    <row r="76" spans="1:30" s="5" customFormat="1" ht="18" customHeight="1" x14ac:dyDescent="0.25">
      <c r="A76" s="64"/>
      <c r="B76" s="65"/>
      <c r="C76" s="56"/>
      <c r="D76" s="57"/>
      <c r="E76" s="58"/>
      <c r="F76" s="58"/>
      <c r="G76" s="59">
        <f t="shared" si="6"/>
        <v>0</v>
      </c>
      <c r="H76" s="57"/>
      <c r="I76" s="58"/>
      <c r="J76" s="58"/>
      <c r="K76" s="59">
        <f t="shared" si="7"/>
        <v>0</v>
      </c>
      <c r="L76" s="57"/>
      <c r="M76" s="58"/>
      <c r="N76" s="58"/>
      <c r="O76" s="59">
        <f t="shared" si="8"/>
        <v>0</v>
      </c>
      <c r="P76" s="57"/>
      <c r="Q76" s="58"/>
      <c r="R76" s="58"/>
      <c r="S76" s="59">
        <f t="shared" si="9"/>
        <v>0</v>
      </c>
      <c r="T76" s="60"/>
      <c r="U76" s="61"/>
      <c r="V76" s="62"/>
      <c r="W76" s="62"/>
      <c r="X76" s="62"/>
      <c r="Y76" s="63">
        <f t="shared" si="10"/>
        <v>0</v>
      </c>
      <c r="Z76" s="57"/>
      <c r="AA76" s="58"/>
      <c r="AB76" s="58"/>
      <c r="AC76" s="59">
        <f t="shared" si="11"/>
        <v>0</v>
      </c>
      <c r="AD76" s="60"/>
    </row>
    <row r="77" spans="1:30" s="5" customFormat="1" ht="18" customHeight="1" x14ac:dyDescent="0.25">
      <c r="A77" s="64"/>
      <c r="B77" s="65"/>
      <c r="C77" s="56"/>
      <c r="D77" s="57"/>
      <c r="E77" s="7"/>
      <c r="F77" s="58"/>
      <c r="G77" s="59">
        <f t="shared" si="6"/>
        <v>0</v>
      </c>
      <c r="H77" s="57"/>
      <c r="I77" s="58"/>
      <c r="J77" s="58"/>
      <c r="K77" s="59">
        <f t="shared" si="7"/>
        <v>0</v>
      </c>
      <c r="L77" s="57"/>
      <c r="M77" s="58"/>
      <c r="N77" s="58"/>
      <c r="O77" s="59">
        <f t="shared" si="8"/>
        <v>0</v>
      </c>
      <c r="P77" s="57"/>
      <c r="Q77" s="58"/>
      <c r="R77" s="58"/>
      <c r="S77" s="59">
        <f t="shared" si="9"/>
        <v>0</v>
      </c>
      <c r="T77" s="60"/>
      <c r="U77" s="61"/>
      <c r="V77" s="62"/>
      <c r="W77" s="62"/>
      <c r="X77" s="62"/>
      <c r="Y77" s="63">
        <f t="shared" si="10"/>
        <v>0</v>
      </c>
      <c r="Z77" s="57"/>
      <c r="AA77" s="58"/>
      <c r="AB77" s="58"/>
      <c r="AC77" s="59">
        <f t="shared" si="11"/>
        <v>0</v>
      </c>
      <c r="AD77" s="60"/>
    </row>
    <row r="78" spans="1:30" s="5" customFormat="1" ht="18" customHeight="1" x14ac:dyDescent="0.25">
      <c r="A78" s="64"/>
      <c r="B78" s="65"/>
      <c r="C78" s="56"/>
      <c r="D78" s="57"/>
      <c r="E78" s="7"/>
      <c r="F78" s="58"/>
      <c r="G78" s="59">
        <f t="shared" si="6"/>
        <v>0</v>
      </c>
      <c r="H78" s="57"/>
      <c r="I78" s="58"/>
      <c r="J78" s="58"/>
      <c r="K78" s="59">
        <f t="shared" si="7"/>
        <v>0</v>
      </c>
      <c r="L78" s="57"/>
      <c r="M78" s="58"/>
      <c r="N78" s="58"/>
      <c r="O78" s="59">
        <f t="shared" si="8"/>
        <v>0</v>
      </c>
      <c r="P78" s="57"/>
      <c r="Q78" s="58"/>
      <c r="R78" s="58"/>
      <c r="S78" s="59">
        <f t="shared" si="9"/>
        <v>0</v>
      </c>
      <c r="T78" s="60"/>
      <c r="U78" s="61"/>
      <c r="V78" s="62"/>
      <c r="W78" s="62"/>
      <c r="X78" s="62"/>
      <c r="Y78" s="63">
        <f t="shared" si="10"/>
        <v>0</v>
      </c>
      <c r="Z78" s="57"/>
      <c r="AA78" s="58"/>
      <c r="AB78" s="58"/>
      <c r="AC78" s="59">
        <f t="shared" si="11"/>
        <v>0</v>
      </c>
      <c r="AD78" s="60"/>
    </row>
    <row r="79" spans="1:30" s="5" customFormat="1" ht="18" customHeight="1" x14ac:dyDescent="0.25">
      <c r="A79" s="64"/>
      <c r="B79" s="65"/>
      <c r="C79" s="56"/>
      <c r="D79" s="57"/>
      <c r="E79" s="58"/>
      <c r="F79" s="58"/>
      <c r="G79" s="59">
        <f t="shared" si="6"/>
        <v>0</v>
      </c>
      <c r="H79" s="57"/>
      <c r="I79" s="58"/>
      <c r="J79" s="58"/>
      <c r="K79" s="59">
        <f t="shared" si="7"/>
        <v>0</v>
      </c>
      <c r="L79" s="57"/>
      <c r="M79" s="58"/>
      <c r="N79" s="58"/>
      <c r="O79" s="59">
        <f t="shared" si="8"/>
        <v>0</v>
      </c>
      <c r="P79" s="57"/>
      <c r="Q79" s="58"/>
      <c r="R79" s="58"/>
      <c r="S79" s="59">
        <f t="shared" si="9"/>
        <v>0</v>
      </c>
      <c r="T79" s="60"/>
      <c r="U79" s="61"/>
      <c r="V79" s="62"/>
      <c r="W79" s="62"/>
      <c r="X79" s="62"/>
      <c r="Y79" s="63">
        <f t="shared" si="10"/>
        <v>0</v>
      </c>
      <c r="Z79" s="57"/>
      <c r="AA79" s="58"/>
      <c r="AB79" s="58"/>
      <c r="AC79" s="59">
        <f t="shared" si="11"/>
        <v>0</v>
      </c>
      <c r="AD79" s="60"/>
    </row>
    <row r="80" spans="1:30" s="5" customFormat="1" ht="18" customHeight="1" x14ac:dyDescent="0.25">
      <c r="A80" s="64"/>
      <c r="B80" s="65"/>
      <c r="C80" s="56"/>
      <c r="D80" s="57"/>
      <c r="E80" s="58"/>
      <c r="F80" s="58"/>
      <c r="G80" s="59">
        <f t="shared" si="6"/>
        <v>0</v>
      </c>
      <c r="H80" s="57"/>
      <c r="I80" s="58"/>
      <c r="J80" s="58"/>
      <c r="K80" s="59">
        <f t="shared" si="7"/>
        <v>0</v>
      </c>
      <c r="L80" s="57"/>
      <c r="M80" s="58"/>
      <c r="N80" s="58"/>
      <c r="O80" s="59">
        <f t="shared" si="8"/>
        <v>0</v>
      </c>
      <c r="P80" s="57"/>
      <c r="Q80" s="58"/>
      <c r="R80" s="58"/>
      <c r="S80" s="59">
        <f t="shared" si="9"/>
        <v>0</v>
      </c>
      <c r="T80" s="60"/>
      <c r="U80" s="61"/>
      <c r="V80" s="62"/>
      <c r="W80" s="62"/>
      <c r="X80" s="62"/>
      <c r="Y80" s="63">
        <f t="shared" si="10"/>
        <v>0</v>
      </c>
      <c r="Z80" s="57"/>
      <c r="AA80" s="58"/>
      <c r="AB80" s="58"/>
      <c r="AC80" s="59">
        <f t="shared" si="11"/>
        <v>0</v>
      </c>
      <c r="AD80" s="60"/>
    </row>
    <row r="81" spans="1:30" s="5" customFormat="1" ht="18" customHeight="1" x14ac:dyDescent="0.25">
      <c r="A81" s="64"/>
      <c r="B81" s="65"/>
      <c r="C81" s="56"/>
      <c r="D81" s="57"/>
      <c r="E81" s="58"/>
      <c r="F81" s="58"/>
      <c r="G81" s="59">
        <f t="shared" si="6"/>
        <v>0</v>
      </c>
      <c r="H81" s="57"/>
      <c r="I81" s="58"/>
      <c r="J81" s="58"/>
      <c r="K81" s="59">
        <f t="shared" si="7"/>
        <v>0</v>
      </c>
      <c r="L81" s="57"/>
      <c r="M81" s="58"/>
      <c r="N81" s="58"/>
      <c r="O81" s="59">
        <f t="shared" si="8"/>
        <v>0</v>
      </c>
      <c r="P81" s="57"/>
      <c r="Q81" s="58"/>
      <c r="R81" s="58"/>
      <c r="S81" s="59">
        <f t="shared" si="9"/>
        <v>0</v>
      </c>
      <c r="T81" s="60"/>
      <c r="U81" s="61"/>
      <c r="V81" s="62"/>
      <c r="W81" s="62"/>
      <c r="X81" s="62"/>
      <c r="Y81" s="63">
        <f t="shared" si="10"/>
        <v>0</v>
      </c>
      <c r="Z81" s="57"/>
      <c r="AA81" s="58"/>
      <c r="AB81" s="58"/>
      <c r="AC81" s="59">
        <f t="shared" si="11"/>
        <v>0</v>
      </c>
      <c r="AD81" s="60"/>
    </row>
    <row r="82" spans="1:30" s="5" customFormat="1" ht="18" customHeight="1" x14ac:dyDescent="0.25">
      <c r="A82" s="64"/>
      <c r="B82" s="65"/>
      <c r="C82" s="56"/>
      <c r="D82" s="57"/>
      <c r="E82" s="58"/>
      <c r="F82" s="58"/>
      <c r="G82" s="59">
        <f t="shared" si="6"/>
        <v>0</v>
      </c>
      <c r="H82" s="57"/>
      <c r="I82" s="58"/>
      <c r="J82" s="58"/>
      <c r="K82" s="59">
        <f t="shared" si="7"/>
        <v>0</v>
      </c>
      <c r="L82" s="57"/>
      <c r="M82" s="58"/>
      <c r="N82" s="58"/>
      <c r="O82" s="59">
        <f t="shared" si="8"/>
        <v>0</v>
      </c>
      <c r="P82" s="57"/>
      <c r="Q82" s="58"/>
      <c r="R82" s="58"/>
      <c r="S82" s="59">
        <f t="shared" si="9"/>
        <v>0</v>
      </c>
      <c r="T82" s="60"/>
      <c r="U82" s="61"/>
      <c r="V82" s="62"/>
      <c r="W82" s="62"/>
      <c r="X82" s="62"/>
      <c r="Y82" s="63">
        <f t="shared" si="10"/>
        <v>0</v>
      </c>
      <c r="Z82" s="57"/>
      <c r="AA82" s="58"/>
      <c r="AB82" s="58"/>
      <c r="AC82" s="59">
        <f t="shared" si="11"/>
        <v>0</v>
      </c>
      <c r="AD82" s="60"/>
    </row>
    <row r="83" spans="1:30" s="5" customFormat="1" ht="18" customHeight="1" x14ac:dyDescent="0.25">
      <c r="A83" s="64"/>
      <c r="B83" s="65"/>
      <c r="C83" s="56"/>
      <c r="D83" s="57"/>
      <c r="E83" s="58"/>
      <c r="F83" s="58"/>
      <c r="G83" s="59">
        <f t="shared" si="6"/>
        <v>0</v>
      </c>
      <c r="H83" s="57"/>
      <c r="I83" s="58"/>
      <c r="J83" s="58"/>
      <c r="K83" s="59">
        <f t="shared" si="7"/>
        <v>0</v>
      </c>
      <c r="L83" s="57"/>
      <c r="M83" s="58"/>
      <c r="N83" s="58"/>
      <c r="O83" s="59">
        <f t="shared" si="8"/>
        <v>0</v>
      </c>
      <c r="P83" s="57"/>
      <c r="Q83" s="58"/>
      <c r="R83" s="58"/>
      <c r="S83" s="59">
        <f t="shared" si="9"/>
        <v>0</v>
      </c>
      <c r="T83" s="60"/>
      <c r="U83" s="61"/>
      <c r="V83" s="62"/>
      <c r="W83" s="62"/>
      <c r="X83" s="62"/>
      <c r="Y83" s="63">
        <f t="shared" si="10"/>
        <v>0</v>
      </c>
      <c r="Z83" s="57"/>
      <c r="AA83" s="58"/>
      <c r="AB83" s="58"/>
      <c r="AC83" s="59">
        <f t="shared" si="11"/>
        <v>0</v>
      </c>
      <c r="AD83" s="60"/>
    </row>
    <row r="84" spans="1:30" s="5" customFormat="1" ht="18" customHeight="1" x14ac:dyDescent="0.25">
      <c r="A84" s="64"/>
      <c r="B84" s="65"/>
      <c r="C84" s="56"/>
      <c r="D84" s="57"/>
      <c r="E84" s="58"/>
      <c r="F84" s="58"/>
      <c r="G84" s="59">
        <f t="shared" si="6"/>
        <v>0</v>
      </c>
      <c r="H84" s="57"/>
      <c r="I84" s="58"/>
      <c r="J84" s="58"/>
      <c r="K84" s="59">
        <f t="shared" si="7"/>
        <v>0</v>
      </c>
      <c r="L84" s="57"/>
      <c r="M84" s="58"/>
      <c r="N84" s="58"/>
      <c r="O84" s="59">
        <f t="shared" si="8"/>
        <v>0</v>
      </c>
      <c r="P84" s="57"/>
      <c r="Q84" s="58"/>
      <c r="R84" s="58"/>
      <c r="S84" s="59">
        <f t="shared" si="9"/>
        <v>0</v>
      </c>
      <c r="T84" s="60"/>
      <c r="U84" s="61"/>
      <c r="V84" s="62"/>
      <c r="W84" s="62"/>
      <c r="X84" s="62"/>
      <c r="Y84" s="63">
        <f t="shared" si="10"/>
        <v>0</v>
      </c>
      <c r="Z84" s="57"/>
      <c r="AA84" s="58"/>
      <c r="AB84" s="58"/>
      <c r="AC84" s="59">
        <f t="shared" si="11"/>
        <v>0</v>
      </c>
      <c r="AD84" s="60"/>
    </row>
    <row r="85" spans="1:30" s="5" customFormat="1" ht="18" customHeight="1" x14ac:dyDescent="0.25">
      <c r="A85" s="64"/>
      <c r="B85" s="65"/>
      <c r="C85" s="56"/>
      <c r="D85" s="57"/>
      <c r="E85" s="58"/>
      <c r="F85" s="58"/>
      <c r="G85" s="59">
        <f t="shared" si="6"/>
        <v>0</v>
      </c>
      <c r="H85" s="57"/>
      <c r="I85" s="58"/>
      <c r="J85" s="58"/>
      <c r="K85" s="59">
        <f t="shared" si="7"/>
        <v>0</v>
      </c>
      <c r="L85" s="57"/>
      <c r="M85" s="58"/>
      <c r="N85" s="58"/>
      <c r="O85" s="59">
        <f t="shared" si="8"/>
        <v>0</v>
      </c>
      <c r="P85" s="57"/>
      <c r="Q85" s="58"/>
      <c r="R85" s="58"/>
      <c r="S85" s="59">
        <f t="shared" si="9"/>
        <v>0</v>
      </c>
      <c r="T85" s="60"/>
      <c r="U85" s="61"/>
      <c r="V85" s="62"/>
      <c r="W85" s="62"/>
      <c r="X85" s="62"/>
      <c r="Y85" s="63">
        <f t="shared" si="10"/>
        <v>0</v>
      </c>
      <c r="Z85" s="57"/>
      <c r="AA85" s="58"/>
      <c r="AB85" s="58"/>
      <c r="AC85" s="59">
        <f t="shared" si="11"/>
        <v>0</v>
      </c>
      <c r="AD85" s="60"/>
    </row>
    <row r="86" spans="1:30" s="5" customFormat="1" ht="18" customHeight="1" x14ac:dyDescent="0.25">
      <c r="A86" s="64"/>
      <c r="B86" s="65"/>
      <c r="C86" s="56"/>
      <c r="D86" s="57"/>
      <c r="E86" s="58"/>
      <c r="F86" s="58"/>
      <c r="G86" s="59">
        <f t="shared" si="6"/>
        <v>0</v>
      </c>
      <c r="H86" s="57"/>
      <c r="I86" s="58"/>
      <c r="J86" s="58"/>
      <c r="K86" s="59">
        <f t="shared" si="7"/>
        <v>0</v>
      </c>
      <c r="L86" s="57"/>
      <c r="M86" s="58"/>
      <c r="N86" s="58"/>
      <c r="O86" s="59">
        <f t="shared" si="8"/>
        <v>0</v>
      </c>
      <c r="P86" s="57"/>
      <c r="Q86" s="58"/>
      <c r="R86" s="58"/>
      <c r="S86" s="59">
        <f t="shared" si="9"/>
        <v>0</v>
      </c>
      <c r="T86" s="60"/>
      <c r="U86" s="61"/>
      <c r="V86" s="62"/>
      <c r="W86" s="62"/>
      <c r="X86" s="62"/>
      <c r="Y86" s="63">
        <f t="shared" si="10"/>
        <v>0</v>
      </c>
      <c r="Z86" s="57"/>
      <c r="AA86" s="58"/>
      <c r="AB86" s="58"/>
      <c r="AC86" s="59">
        <f t="shared" si="11"/>
        <v>0</v>
      </c>
      <c r="AD86" s="60"/>
    </row>
    <row r="87" spans="1:30" s="5" customFormat="1" ht="18" customHeight="1" x14ac:dyDescent="0.25">
      <c r="A87" s="64"/>
      <c r="B87" s="65"/>
      <c r="C87" s="56"/>
      <c r="D87" s="57"/>
      <c r="E87" s="58"/>
      <c r="F87" s="58"/>
      <c r="G87" s="59">
        <f t="shared" si="6"/>
        <v>0</v>
      </c>
      <c r="H87" s="57"/>
      <c r="I87" s="58"/>
      <c r="J87" s="58"/>
      <c r="K87" s="59">
        <f t="shared" si="7"/>
        <v>0</v>
      </c>
      <c r="L87" s="57"/>
      <c r="M87" s="58"/>
      <c r="N87" s="58"/>
      <c r="O87" s="59">
        <f t="shared" si="8"/>
        <v>0</v>
      </c>
      <c r="P87" s="57"/>
      <c r="Q87" s="58"/>
      <c r="R87" s="58"/>
      <c r="S87" s="59">
        <f t="shared" si="9"/>
        <v>0</v>
      </c>
      <c r="T87" s="60"/>
      <c r="U87" s="61"/>
      <c r="V87" s="62"/>
      <c r="W87" s="62"/>
      <c r="X87" s="62"/>
      <c r="Y87" s="63">
        <f t="shared" si="10"/>
        <v>0</v>
      </c>
      <c r="Z87" s="57"/>
      <c r="AA87" s="58"/>
      <c r="AB87" s="58"/>
      <c r="AC87" s="59">
        <f t="shared" si="11"/>
        <v>0</v>
      </c>
      <c r="AD87" s="60"/>
    </row>
    <row r="88" spans="1:30" s="5" customFormat="1" ht="18" customHeight="1" x14ac:dyDescent="0.25">
      <c r="A88" s="64"/>
      <c r="B88" s="65"/>
      <c r="C88" s="56"/>
      <c r="D88" s="57"/>
      <c r="E88" s="58"/>
      <c r="F88" s="58"/>
      <c r="G88" s="59">
        <f t="shared" si="6"/>
        <v>0</v>
      </c>
      <c r="H88" s="57"/>
      <c r="I88" s="58"/>
      <c r="J88" s="58"/>
      <c r="K88" s="59">
        <f t="shared" si="7"/>
        <v>0</v>
      </c>
      <c r="L88" s="57"/>
      <c r="M88" s="58"/>
      <c r="N88" s="58"/>
      <c r="O88" s="59">
        <f t="shared" si="8"/>
        <v>0</v>
      </c>
      <c r="P88" s="57"/>
      <c r="Q88" s="58"/>
      <c r="R88" s="58"/>
      <c r="S88" s="59">
        <f t="shared" si="9"/>
        <v>0</v>
      </c>
      <c r="T88" s="60"/>
      <c r="U88" s="61"/>
      <c r="V88" s="62"/>
      <c r="W88" s="62"/>
      <c r="X88" s="62"/>
      <c r="Y88" s="63">
        <f t="shared" si="10"/>
        <v>0</v>
      </c>
      <c r="Z88" s="57"/>
      <c r="AA88" s="58"/>
      <c r="AB88" s="58"/>
      <c r="AC88" s="59">
        <f t="shared" si="11"/>
        <v>0</v>
      </c>
      <c r="AD88" s="60"/>
    </row>
    <row r="89" spans="1:30" s="5" customFormat="1" ht="18" customHeight="1" x14ac:dyDescent="0.25">
      <c r="A89" s="64"/>
      <c r="B89" s="65"/>
      <c r="C89" s="56"/>
      <c r="D89" s="57"/>
      <c r="E89" s="58"/>
      <c r="F89" s="58"/>
      <c r="G89" s="59">
        <f t="shared" si="6"/>
        <v>0</v>
      </c>
      <c r="H89" s="57"/>
      <c r="I89" s="58"/>
      <c r="J89" s="58"/>
      <c r="K89" s="59">
        <f t="shared" si="7"/>
        <v>0</v>
      </c>
      <c r="L89" s="57"/>
      <c r="M89" s="58"/>
      <c r="N89" s="58"/>
      <c r="O89" s="59">
        <f t="shared" si="8"/>
        <v>0</v>
      </c>
      <c r="P89" s="57"/>
      <c r="Q89" s="58"/>
      <c r="R89" s="58"/>
      <c r="S89" s="59">
        <f t="shared" si="9"/>
        <v>0</v>
      </c>
      <c r="T89" s="60"/>
      <c r="U89" s="61"/>
      <c r="V89" s="62"/>
      <c r="W89" s="62"/>
      <c r="X89" s="62"/>
      <c r="Y89" s="63">
        <f t="shared" si="10"/>
        <v>0</v>
      </c>
      <c r="Z89" s="57"/>
      <c r="AA89" s="58"/>
      <c r="AB89" s="58"/>
      <c r="AC89" s="59">
        <f t="shared" si="11"/>
        <v>0</v>
      </c>
      <c r="AD89" s="60"/>
    </row>
    <row r="90" spans="1:30" s="5" customFormat="1" ht="18" customHeight="1" x14ac:dyDescent="0.25">
      <c r="A90" s="64"/>
      <c r="B90" s="65"/>
      <c r="C90" s="56"/>
      <c r="D90" s="57"/>
      <c r="E90" s="58"/>
      <c r="F90" s="58"/>
      <c r="G90" s="59">
        <f t="shared" si="6"/>
        <v>0</v>
      </c>
      <c r="H90" s="57"/>
      <c r="I90" s="58"/>
      <c r="J90" s="58"/>
      <c r="K90" s="59">
        <f t="shared" si="7"/>
        <v>0</v>
      </c>
      <c r="L90" s="57"/>
      <c r="M90" s="58"/>
      <c r="N90" s="58"/>
      <c r="O90" s="59">
        <f t="shared" si="8"/>
        <v>0</v>
      </c>
      <c r="P90" s="57"/>
      <c r="Q90" s="58"/>
      <c r="R90" s="58"/>
      <c r="S90" s="59">
        <f t="shared" si="9"/>
        <v>0</v>
      </c>
      <c r="T90" s="60"/>
      <c r="U90" s="61"/>
      <c r="V90" s="62"/>
      <c r="W90" s="62"/>
      <c r="X90" s="62"/>
      <c r="Y90" s="63">
        <f t="shared" si="10"/>
        <v>0</v>
      </c>
      <c r="Z90" s="57"/>
      <c r="AA90" s="58"/>
      <c r="AB90" s="58"/>
      <c r="AC90" s="59">
        <f t="shared" si="11"/>
        <v>0</v>
      </c>
      <c r="AD90" s="60"/>
    </row>
    <row r="91" spans="1:30" s="5" customFormat="1" ht="18" customHeight="1" x14ac:dyDescent="0.25">
      <c r="A91" s="64"/>
      <c r="B91" s="65"/>
      <c r="C91" s="56"/>
      <c r="D91" s="57"/>
      <c r="E91" s="58"/>
      <c r="F91" s="58"/>
      <c r="G91" s="59">
        <f t="shared" si="6"/>
        <v>0</v>
      </c>
      <c r="H91" s="57"/>
      <c r="I91" s="58"/>
      <c r="J91" s="58"/>
      <c r="K91" s="59">
        <f t="shared" si="7"/>
        <v>0</v>
      </c>
      <c r="L91" s="57"/>
      <c r="M91" s="58"/>
      <c r="N91" s="58"/>
      <c r="O91" s="59">
        <f t="shared" si="8"/>
        <v>0</v>
      </c>
      <c r="P91" s="57"/>
      <c r="Q91" s="58"/>
      <c r="R91" s="58"/>
      <c r="S91" s="59">
        <f t="shared" si="9"/>
        <v>0</v>
      </c>
      <c r="T91" s="60"/>
      <c r="U91" s="61"/>
      <c r="V91" s="62"/>
      <c r="W91" s="62"/>
      <c r="X91" s="62"/>
      <c r="Y91" s="63">
        <f t="shared" si="10"/>
        <v>0</v>
      </c>
      <c r="Z91" s="57"/>
      <c r="AA91" s="58"/>
      <c r="AB91" s="58"/>
      <c r="AC91" s="59">
        <f t="shared" si="11"/>
        <v>0</v>
      </c>
      <c r="AD91" s="60"/>
    </row>
    <row r="92" spans="1:30" s="5" customFormat="1" ht="18" customHeight="1" x14ac:dyDescent="0.25">
      <c r="A92" s="64"/>
      <c r="B92" s="65"/>
      <c r="C92" s="56"/>
      <c r="D92" s="57"/>
      <c r="E92" s="58"/>
      <c r="F92" s="58"/>
      <c r="G92" s="59">
        <f t="shared" si="6"/>
        <v>0</v>
      </c>
      <c r="H92" s="57"/>
      <c r="I92" s="58"/>
      <c r="J92" s="58"/>
      <c r="K92" s="59">
        <f t="shared" si="7"/>
        <v>0</v>
      </c>
      <c r="L92" s="57"/>
      <c r="M92" s="58"/>
      <c r="N92" s="58"/>
      <c r="O92" s="59">
        <f t="shared" si="8"/>
        <v>0</v>
      </c>
      <c r="P92" s="57"/>
      <c r="Q92" s="58"/>
      <c r="R92" s="58"/>
      <c r="S92" s="59">
        <f t="shared" si="9"/>
        <v>0</v>
      </c>
      <c r="T92" s="60"/>
      <c r="U92" s="61"/>
      <c r="V92" s="62"/>
      <c r="W92" s="62"/>
      <c r="X92" s="62"/>
      <c r="Y92" s="63">
        <f t="shared" si="10"/>
        <v>0</v>
      </c>
      <c r="Z92" s="57"/>
      <c r="AA92" s="58"/>
      <c r="AB92" s="58"/>
      <c r="AC92" s="59">
        <f t="shared" si="11"/>
        <v>0</v>
      </c>
      <c r="AD92" s="60"/>
    </row>
    <row r="93" spans="1:30" s="5" customFormat="1" ht="18" customHeight="1" x14ac:dyDescent="0.25">
      <c r="A93" s="64"/>
      <c r="B93" s="65"/>
      <c r="C93" s="56"/>
      <c r="D93" s="57"/>
      <c r="E93" s="58"/>
      <c r="F93" s="58"/>
      <c r="G93" s="59">
        <f t="shared" si="6"/>
        <v>0</v>
      </c>
      <c r="H93" s="57"/>
      <c r="I93" s="58"/>
      <c r="J93" s="58"/>
      <c r="K93" s="59">
        <f t="shared" si="7"/>
        <v>0</v>
      </c>
      <c r="L93" s="57"/>
      <c r="M93" s="58"/>
      <c r="N93" s="58"/>
      <c r="O93" s="59">
        <f t="shared" si="8"/>
        <v>0</v>
      </c>
      <c r="P93" s="57"/>
      <c r="Q93" s="58"/>
      <c r="R93" s="58"/>
      <c r="S93" s="59">
        <f t="shared" si="9"/>
        <v>0</v>
      </c>
      <c r="T93" s="60"/>
      <c r="U93" s="61"/>
      <c r="V93" s="62"/>
      <c r="W93" s="62"/>
      <c r="X93" s="62"/>
      <c r="Y93" s="63">
        <f t="shared" si="10"/>
        <v>0</v>
      </c>
      <c r="Z93" s="57"/>
      <c r="AA93" s="58"/>
      <c r="AB93" s="58"/>
      <c r="AC93" s="59">
        <f t="shared" si="11"/>
        <v>0</v>
      </c>
      <c r="AD93" s="60"/>
    </row>
    <row r="94" spans="1:30" s="5" customFormat="1" ht="18" customHeight="1" x14ac:dyDescent="0.25">
      <c r="A94" s="64"/>
      <c r="B94" s="65"/>
      <c r="C94" s="56"/>
      <c r="D94" s="57"/>
      <c r="E94" s="58"/>
      <c r="F94" s="58"/>
      <c r="G94" s="59">
        <f t="shared" si="6"/>
        <v>0</v>
      </c>
      <c r="H94" s="57"/>
      <c r="I94" s="58"/>
      <c r="J94" s="58"/>
      <c r="K94" s="59">
        <f t="shared" si="7"/>
        <v>0</v>
      </c>
      <c r="L94" s="57"/>
      <c r="M94" s="58"/>
      <c r="N94" s="58"/>
      <c r="O94" s="59">
        <f t="shared" si="8"/>
        <v>0</v>
      </c>
      <c r="P94" s="57"/>
      <c r="Q94" s="58"/>
      <c r="R94" s="58"/>
      <c r="S94" s="59">
        <f t="shared" si="9"/>
        <v>0</v>
      </c>
      <c r="T94" s="60"/>
      <c r="U94" s="61"/>
      <c r="V94" s="62"/>
      <c r="W94" s="62"/>
      <c r="X94" s="62"/>
      <c r="Y94" s="63">
        <f t="shared" si="10"/>
        <v>0</v>
      </c>
      <c r="Z94" s="57"/>
      <c r="AA94" s="58"/>
      <c r="AB94" s="58"/>
      <c r="AC94" s="59">
        <f t="shared" si="11"/>
        <v>0</v>
      </c>
      <c r="AD94" s="60"/>
    </row>
    <row r="95" spans="1:30" s="5" customFormat="1" ht="18" customHeight="1" x14ac:dyDescent="0.25">
      <c r="A95" s="64"/>
      <c r="B95" s="65"/>
      <c r="C95" s="56"/>
      <c r="D95" s="57"/>
      <c r="E95" s="58"/>
      <c r="F95" s="58"/>
      <c r="G95" s="59">
        <f t="shared" si="6"/>
        <v>0</v>
      </c>
      <c r="H95" s="57"/>
      <c r="I95" s="58"/>
      <c r="J95" s="58"/>
      <c r="K95" s="59">
        <f t="shared" si="7"/>
        <v>0</v>
      </c>
      <c r="L95" s="57"/>
      <c r="M95" s="58"/>
      <c r="N95" s="58"/>
      <c r="O95" s="59">
        <f t="shared" si="8"/>
        <v>0</v>
      </c>
      <c r="P95" s="57"/>
      <c r="Q95" s="58"/>
      <c r="R95" s="58"/>
      <c r="S95" s="59">
        <f t="shared" si="9"/>
        <v>0</v>
      </c>
      <c r="T95" s="60"/>
      <c r="U95" s="61"/>
      <c r="V95" s="62"/>
      <c r="W95" s="62"/>
      <c r="X95" s="62"/>
      <c r="Y95" s="63">
        <f t="shared" si="10"/>
        <v>0</v>
      </c>
      <c r="Z95" s="57"/>
      <c r="AA95" s="58"/>
      <c r="AB95" s="58"/>
      <c r="AC95" s="59">
        <f t="shared" si="11"/>
        <v>0</v>
      </c>
      <c r="AD95" s="60"/>
    </row>
    <row r="96" spans="1:30" s="5" customFormat="1" ht="18" customHeight="1" x14ac:dyDescent="0.25">
      <c r="A96" s="64"/>
      <c r="B96" s="65"/>
      <c r="C96" s="56"/>
      <c r="D96" s="57"/>
      <c r="E96" s="58"/>
      <c r="F96" s="58"/>
      <c r="G96" s="59">
        <f t="shared" si="6"/>
        <v>0</v>
      </c>
      <c r="H96" s="57"/>
      <c r="I96" s="58"/>
      <c r="J96" s="58"/>
      <c r="K96" s="59">
        <f t="shared" si="7"/>
        <v>0</v>
      </c>
      <c r="L96" s="57"/>
      <c r="M96" s="58"/>
      <c r="N96" s="58"/>
      <c r="O96" s="59">
        <f t="shared" si="8"/>
        <v>0</v>
      </c>
      <c r="P96" s="57"/>
      <c r="Q96" s="58"/>
      <c r="R96" s="58"/>
      <c r="S96" s="59">
        <f t="shared" si="9"/>
        <v>0</v>
      </c>
      <c r="T96" s="60"/>
      <c r="U96" s="61"/>
      <c r="V96" s="62"/>
      <c r="W96" s="62"/>
      <c r="X96" s="62"/>
      <c r="Y96" s="63">
        <f t="shared" si="10"/>
        <v>0</v>
      </c>
      <c r="Z96" s="57"/>
      <c r="AA96" s="58"/>
      <c r="AB96" s="58"/>
      <c r="AC96" s="59">
        <f t="shared" si="11"/>
        <v>0</v>
      </c>
      <c r="AD96" s="60"/>
    </row>
    <row r="97" spans="1:30" s="5" customFormat="1" ht="18" customHeight="1" x14ac:dyDescent="0.25">
      <c r="A97" s="64"/>
      <c r="B97" s="65"/>
      <c r="C97" s="56"/>
      <c r="D97" s="57"/>
      <c r="E97" s="58"/>
      <c r="F97" s="58"/>
      <c r="G97" s="59">
        <f t="shared" si="6"/>
        <v>0</v>
      </c>
      <c r="H97" s="57"/>
      <c r="I97" s="58"/>
      <c r="J97" s="58"/>
      <c r="K97" s="59">
        <f t="shared" si="7"/>
        <v>0</v>
      </c>
      <c r="L97" s="57"/>
      <c r="M97" s="58"/>
      <c r="N97" s="58"/>
      <c r="O97" s="59">
        <f t="shared" si="8"/>
        <v>0</v>
      </c>
      <c r="P97" s="57"/>
      <c r="Q97" s="58"/>
      <c r="R97" s="58"/>
      <c r="S97" s="59">
        <f t="shared" si="9"/>
        <v>0</v>
      </c>
      <c r="T97" s="60"/>
      <c r="U97" s="61"/>
      <c r="V97" s="62"/>
      <c r="W97" s="62"/>
      <c r="X97" s="62"/>
      <c r="Y97" s="63">
        <f t="shared" si="10"/>
        <v>0</v>
      </c>
      <c r="Z97" s="57"/>
      <c r="AA97" s="58"/>
      <c r="AB97" s="58"/>
      <c r="AC97" s="59">
        <f t="shared" si="11"/>
        <v>0</v>
      </c>
      <c r="AD97" s="60"/>
    </row>
    <row r="98" spans="1:30" s="5" customFormat="1" ht="18" customHeight="1" x14ac:dyDescent="0.25">
      <c r="A98" s="64"/>
      <c r="B98" s="65"/>
      <c r="C98" s="56"/>
      <c r="D98" s="57"/>
      <c r="E98" s="58"/>
      <c r="F98" s="58"/>
      <c r="G98" s="59">
        <f t="shared" si="6"/>
        <v>0</v>
      </c>
      <c r="H98" s="57"/>
      <c r="I98" s="58"/>
      <c r="J98" s="58"/>
      <c r="K98" s="59">
        <f t="shared" si="7"/>
        <v>0</v>
      </c>
      <c r="L98" s="57"/>
      <c r="M98" s="58"/>
      <c r="N98" s="58"/>
      <c r="O98" s="59">
        <f t="shared" si="8"/>
        <v>0</v>
      </c>
      <c r="P98" s="57"/>
      <c r="Q98" s="58"/>
      <c r="R98" s="58"/>
      <c r="S98" s="59">
        <f t="shared" si="9"/>
        <v>0</v>
      </c>
      <c r="T98" s="60"/>
      <c r="U98" s="61"/>
      <c r="V98" s="62"/>
      <c r="W98" s="62"/>
      <c r="X98" s="62"/>
      <c r="Y98" s="63">
        <f t="shared" si="10"/>
        <v>0</v>
      </c>
      <c r="Z98" s="57"/>
      <c r="AA98" s="58"/>
      <c r="AB98" s="58"/>
      <c r="AC98" s="59">
        <f t="shared" si="11"/>
        <v>0</v>
      </c>
      <c r="AD98" s="60"/>
    </row>
    <row r="99" spans="1:30" s="5" customFormat="1" ht="18" customHeight="1" x14ac:dyDescent="0.25">
      <c r="A99" s="64"/>
      <c r="B99" s="65"/>
      <c r="C99" s="56"/>
      <c r="D99" s="57"/>
      <c r="E99" s="58"/>
      <c r="F99" s="58"/>
      <c r="G99" s="59">
        <f t="shared" si="6"/>
        <v>0</v>
      </c>
      <c r="H99" s="57"/>
      <c r="I99" s="58"/>
      <c r="J99" s="58"/>
      <c r="K99" s="59">
        <f t="shared" si="7"/>
        <v>0</v>
      </c>
      <c r="L99" s="57"/>
      <c r="M99" s="58"/>
      <c r="N99" s="58"/>
      <c r="O99" s="59">
        <f t="shared" si="8"/>
        <v>0</v>
      </c>
      <c r="P99" s="57"/>
      <c r="Q99" s="58"/>
      <c r="R99" s="58"/>
      <c r="S99" s="59">
        <f t="shared" si="9"/>
        <v>0</v>
      </c>
      <c r="T99" s="60"/>
      <c r="U99" s="61"/>
      <c r="V99" s="62"/>
      <c r="W99" s="62"/>
      <c r="X99" s="62"/>
      <c r="Y99" s="63">
        <f t="shared" si="10"/>
        <v>0</v>
      </c>
      <c r="Z99" s="57"/>
      <c r="AA99" s="58"/>
      <c r="AB99" s="58"/>
      <c r="AC99" s="59">
        <f t="shared" si="11"/>
        <v>0</v>
      </c>
      <c r="AD99" s="60"/>
    </row>
    <row r="100" spans="1:30" s="5" customFormat="1" ht="18" customHeight="1" x14ac:dyDescent="0.25">
      <c r="A100" s="64"/>
      <c r="B100" s="65"/>
      <c r="C100" s="56"/>
      <c r="D100" s="57"/>
      <c r="E100" s="58"/>
      <c r="F100" s="58"/>
      <c r="G100" s="59">
        <f t="shared" si="6"/>
        <v>0</v>
      </c>
      <c r="H100" s="57"/>
      <c r="I100" s="58"/>
      <c r="J100" s="58"/>
      <c r="K100" s="59">
        <f t="shared" si="7"/>
        <v>0</v>
      </c>
      <c r="L100" s="57"/>
      <c r="M100" s="58"/>
      <c r="N100" s="58"/>
      <c r="O100" s="59">
        <f t="shared" si="8"/>
        <v>0</v>
      </c>
      <c r="P100" s="57"/>
      <c r="Q100" s="58"/>
      <c r="R100" s="58"/>
      <c r="S100" s="59">
        <f t="shared" si="9"/>
        <v>0</v>
      </c>
      <c r="T100" s="60"/>
      <c r="U100" s="61"/>
      <c r="V100" s="62"/>
      <c r="W100" s="62"/>
      <c r="X100" s="62"/>
      <c r="Y100" s="63">
        <f t="shared" si="10"/>
        <v>0</v>
      </c>
      <c r="Z100" s="57"/>
      <c r="AA100" s="58"/>
      <c r="AB100" s="58"/>
      <c r="AC100" s="59">
        <f t="shared" si="11"/>
        <v>0</v>
      </c>
      <c r="AD100" s="60"/>
    </row>
    <row r="101" spans="1:30" s="5" customFormat="1" ht="18" customHeight="1" x14ac:dyDescent="0.25">
      <c r="A101" s="64"/>
      <c r="B101" s="65"/>
      <c r="C101" s="56"/>
      <c r="D101" s="57"/>
      <c r="E101" s="58"/>
      <c r="F101" s="58"/>
      <c r="G101" s="59">
        <f t="shared" si="6"/>
        <v>0</v>
      </c>
      <c r="H101" s="57"/>
      <c r="I101" s="58"/>
      <c r="J101" s="58"/>
      <c r="K101" s="59">
        <f t="shared" si="7"/>
        <v>0</v>
      </c>
      <c r="L101" s="57"/>
      <c r="M101" s="58"/>
      <c r="N101" s="58"/>
      <c r="O101" s="59">
        <f t="shared" si="8"/>
        <v>0</v>
      </c>
      <c r="P101" s="57"/>
      <c r="Q101" s="58"/>
      <c r="R101" s="58"/>
      <c r="S101" s="59">
        <f t="shared" si="9"/>
        <v>0</v>
      </c>
      <c r="T101" s="60"/>
      <c r="U101" s="61"/>
      <c r="V101" s="62"/>
      <c r="W101" s="62"/>
      <c r="X101" s="62"/>
      <c r="Y101" s="63">
        <f t="shared" si="10"/>
        <v>0</v>
      </c>
      <c r="Z101" s="57"/>
      <c r="AA101" s="58"/>
      <c r="AB101" s="58"/>
      <c r="AC101" s="59">
        <f t="shared" si="11"/>
        <v>0</v>
      </c>
      <c r="AD101" s="60"/>
    </row>
    <row r="102" spans="1:30" s="5" customFormat="1" ht="18" customHeight="1" x14ac:dyDescent="0.25">
      <c r="A102" s="64"/>
      <c r="B102" s="65"/>
      <c r="C102" s="56"/>
      <c r="D102" s="57"/>
      <c r="E102" s="58"/>
      <c r="F102" s="58"/>
      <c r="G102" s="59">
        <f t="shared" si="6"/>
        <v>0</v>
      </c>
      <c r="H102" s="57"/>
      <c r="I102" s="58"/>
      <c r="J102" s="58"/>
      <c r="K102" s="59">
        <f t="shared" si="7"/>
        <v>0</v>
      </c>
      <c r="L102" s="57"/>
      <c r="M102" s="58"/>
      <c r="N102" s="58"/>
      <c r="O102" s="59">
        <f t="shared" si="8"/>
        <v>0</v>
      </c>
      <c r="P102" s="57"/>
      <c r="Q102" s="58"/>
      <c r="R102" s="58"/>
      <c r="S102" s="59">
        <f t="shared" si="9"/>
        <v>0</v>
      </c>
      <c r="T102" s="60"/>
      <c r="U102" s="61"/>
      <c r="V102" s="62"/>
      <c r="W102" s="62"/>
      <c r="X102" s="62"/>
      <c r="Y102" s="63">
        <f t="shared" si="10"/>
        <v>0</v>
      </c>
      <c r="Z102" s="57"/>
      <c r="AA102" s="58"/>
      <c r="AB102" s="58"/>
      <c r="AC102" s="59">
        <f t="shared" si="11"/>
        <v>0</v>
      </c>
      <c r="AD102" s="60"/>
    </row>
    <row r="103" spans="1:30" s="5" customFormat="1" ht="18" customHeight="1" x14ac:dyDescent="0.25">
      <c r="A103" s="64"/>
      <c r="B103" s="65"/>
      <c r="C103" s="56"/>
      <c r="D103" s="57"/>
      <c r="E103" s="58"/>
      <c r="F103" s="58"/>
      <c r="G103" s="59">
        <f t="shared" si="6"/>
        <v>0</v>
      </c>
      <c r="H103" s="57"/>
      <c r="I103" s="58"/>
      <c r="J103" s="58"/>
      <c r="K103" s="59">
        <f t="shared" si="7"/>
        <v>0</v>
      </c>
      <c r="L103" s="57"/>
      <c r="M103" s="58"/>
      <c r="N103" s="58"/>
      <c r="O103" s="59">
        <f t="shared" si="8"/>
        <v>0</v>
      </c>
      <c r="P103" s="57"/>
      <c r="Q103" s="58"/>
      <c r="R103" s="58"/>
      <c r="S103" s="59">
        <f t="shared" si="9"/>
        <v>0</v>
      </c>
      <c r="T103" s="60"/>
      <c r="U103" s="61"/>
      <c r="V103" s="62"/>
      <c r="W103" s="62"/>
      <c r="X103" s="62"/>
      <c r="Y103" s="63">
        <f t="shared" si="10"/>
        <v>0</v>
      </c>
      <c r="Z103" s="57"/>
      <c r="AA103" s="58"/>
      <c r="AB103" s="58"/>
      <c r="AC103" s="59">
        <f t="shared" si="11"/>
        <v>0</v>
      </c>
      <c r="AD103" s="60"/>
    </row>
    <row r="104" spans="1:30" s="5" customFormat="1" ht="18" customHeight="1" x14ac:dyDescent="0.25">
      <c r="A104" s="64"/>
      <c r="B104" s="65"/>
      <c r="C104" s="56"/>
      <c r="D104" s="57"/>
      <c r="E104" s="58"/>
      <c r="F104" s="58"/>
      <c r="G104" s="59">
        <f t="shared" si="6"/>
        <v>0</v>
      </c>
      <c r="H104" s="57"/>
      <c r="I104" s="58"/>
      <c r="J104" s="58"/>
      <c r="K104" s="59">
        <f t="shared" si="7"/>
        <v>0</v>
      </c>
      <c r="L104" s="57"/>
      <c r="M104" s="58"/>
      <c r="N104" s="58"/>
      <c r="O104" s="59">
        <f t="shared" si="8"/>
        <v>0</v>
      </c>
      <c r="P104" s="57"/>
      <c r="Q104" s="58"/>
      <c r="R104" s="58"/>
      <c r="S104" s="59">
        <f t="shared" si="9"/>
        <v>0</v>
      </c>
      <c r="T104" s="60"/>
      <c r="U104" s="61"/>
      <c r="V104" s="62"/>
      <c r="W104" s="62"/>
      <c r="X104" s="62"/>
      <c r="Y104" s="63">
        <f t="shared" si="10"/>
        <v>0</v>
      </c>
      <c r="Z104" s="57"/>
      <c r="AA104" s="58"/>
      <c r="AB104" s="58"/>
      <c r="AC104" s="59">
        <f t="shared" si="11"/>
        <v>0</v>
      </c>
      <c r="AD104" s="60"/>
    </row>
    <row r="105" spans="1:30" s="5" customFormat="1" ht="18" customHeight="1" x14ac:dyDescent="0.25">
      <c r="A105" s="64"/>
      <c r="B105" s="65"/>
      <c r="C105" s="56"/>
      <c r="D105" s="57"/>
      <c r="E105" s="58"/>
      <c r="F105" s="58"/>
      <c r="G105" s="59">
        <f t="shared" si="6"/>
        <v>0</v>
      </c>
      <c r="H105" s="57"/>
      <c r="I105" s="58"/>
      <c r="J105" s="58"/>
      <c r="K105" s="59">
        <f t="shared" si="7"/>
        <v>0</v>
      </c>
      <c r="L105" s="57"/>
      <c r="M105" s="58"/>
      <c r="N105" s="58"/>
      <c r="O105" s="59">
        <f t="shared" si="8"/>
        <v>0</v>
      </c>
      <c r="P105" s="57"/>
      <c r="Q105" s="58"/>
      <c r="R105" s="58"/>
      <c r="S105" s="59">
        <f t="shared" si="9"/>
        <v>0</v>
      </c>
      <c r="T105" s="60"/>
      <c r="U105" s="61"/>
      <c r="V105" s="62"/>
      <c r="W105" s="62"/>
      <c r="X105" s="62"/>
      <c r="Y105" s="63">
        <f t="shared" si="10"/>
        <v>0</v>
      </c>
      <c r="Z105" s="57"/>
      <c r="AA105" s="58"/>
      <c r="AB105" s="58"/>
      <c r="AC105" s="59">
        <f t="shared" si="11"/>
        <v>0</v>
      </c>
      <c r="AD105" s="60"/>
    </row>
    <row r="106" spans="1:30" s="5" customFormat="1" ht="18" customHeight="1" x14ac:dyDescent="0.25">
      <c r="A106" s="64"/>
      <c r="B106" s="65"/>
      <c r="C106" s="56"/>
      <c r="D106" s="57"/>
      <c r="E106" s="58"/>
      <c r="F106" s="58"/>
      <c r="G106" s="59">
        <f t="shared" si="6"/>
        <v>0</v>
      </c>
      <c r="H106" s="57"/>
      <c r="I106" s="58"/>
      <c r="J106" s="58"/>
      <c r="K106" s="59">
        <f t="shared" si="7"/>
        <v>0</v>
      </c>
      <c r="L106" s="57"/>
      <c r="M106" s="58"/>
      <c r="N106" s="58"/>
      <c r="O106" s="59">
        <f t="shared" si="8"/>
        <v>0</v>
      </c>
      <c r="P106" s="57"/>
      <c r="Q106" s="58"/>
      <c r="R106" s="58"/>
      <c r="S106" s="59">
        <f t="shared" si="9"/>
        <v>0</v>
      </c>
      <c r="T106" s="60"/>
      <c r="U106" s="61"/>
      <c r="V106" s="62"/>
      <c r="W106" s="62"/>
      <c r="X106" s="62"/>
      <c r="Y106" s="63">
        <f t="shared" si="10"/>
        <v>0</v>
      </c>
      <c r="Z106" s="57"/>
      <c r="AA106" s="58"/>
      <c r="AB106" s="58"/>
      <c r="AC106" s="59">
        <f t="shared" si="11"/>
        <v>0</v>
      </c>
      <c r="AD106" s="60"/>
    </row>
    <row r="107" spans="1:30" s="5" customFormat="1" ht="18" customHeight="1" x14ac:dyDescent="0.25">
      <c r="A107" s="64"/>
      <c r="B107" s="65"/>
      <c r="C107" s="56"/>
      <c r="D107" s="57"/>
      <c r="E107" s="58"/>
      <c r="F107" s="58"/>
      <c r="G107" s="59"/>
      <c r="H107" s="57"/>
      <c r="I107" s="58"/>
      <c r="J107" s="58"/>
      <c r="K107" s="59"/>
      <c r="L107" s="57"/>
      <c r="M107" s="58"/>
      <c r="N107" s="58"/>
      <c r="O107" s="59"/>
      <c r="P107" s="57"/>
      <c r="Q107" s="58"/>
      <c r="R107" s="58"/>
      <c r="S107" s="59"/>
      <c r="T107" s="60"/>
      <c r="U107" s="61"/>
      <c r="V107" s="62"/>
      <c r="W107" s="62"/>
      <c r="X107" s="62"/>
      <c r="Y107" s="63"/>
      <c r="Z107" s="57"/>
      <c r="AA107" s="58"/>
      <c r="AB107" s="58"/>
      <c r="AC107" s="59"/>
      <c r="AD107" s="60"/>
    </row>
    <row r="108" spans="1:30" s="5" customFormat="1" ht="18" customHeight="1" x14ac:dyDescent="0.25">
      <c r="A108" s="64"/>
      <c r="B108" s="65"/>
      <c r="C108" s="56"/>
      <c r="D108" s="57"/>
      <c r="E108" s="58"/>
      <c r="F108" s="58"/>
      <c r="G108" s="59"/>
      <c r="H108" s="57"/>
      <c r="I108" s="58"/>
      <c r="J108" s="58"/>
      <c r="K108" s="59"/>
      <c r="L108" s="57"/>
      <c r="M108" s="58"/>
      <c r="N108" s="58"/>
      <c r="O108" s="59"/>
      <c r="P108" s="57"/>
      <c r="Q108" s="58"/>
      <c r="R108" s="58"/>
      <c r="S108" s="59"/>
      <c r="T108" s="60"/>
      <c r="U108" s="61"/>
      <c r="V108" s="62"/>
      <c r="W108" s="62"/>
      <c r="X108" s="62"/>
      <c r="Y108" s="63"/>
      <c r="Z108" s="57"/>
      <c r="AA108" s="58"/>
      <c r="AB108" s="58"/>
      <c r="AC108" s="59"/>
      <c r="AD108" s="60"/>
    </row>
    <row r="109" spans="1:30" s="5" customFormat="1" ht="18" customHeight="1" x14ac:dyDescent="0.25">
      <c r="A109" s="64"/>
      <c r="B109" s="65"/>
      <c r="C109" s="56"/>
      <c r="D109" s="57"/>
      <c r="E109" s="58"/>
      <c r="F109" s="58"/>
      <c r="G109" s="59"/>
      <c r="H109" s="57"/>
      <c r="I109" s="58"/>
      <c r="J109" s="58"/>
      <c r="K109" s="59"/>
      <c r="L109" s="57"/>
      <c r="M109" s="58"/>
      <c r="N109" s="58"/>
      <c r="O109" s="59"/>
      <c r="P109" s="57"/>
      <c r="Q109" s="58"/>
      <c r="R109" s="58"/>
      <c r="S109" s="59"/>
      <c r="T109" s="60"/>
      <c r="U109" s="61"/>
      <c r="V109" s="62"/>
      <c r="W109" s="62"/>
      <c r="X109" s="62"/>
      <c r="Y109" s="63"/>
      <c r="Z109" s="57"/>
      <c r="AA109" s="58"/>
      <c r="AB109" s="58"/>
      <c r="AC109" s="59"/>
      <c r="AD109" s="60"/>
    </row>
    <row r="110" spans="1:30" s="5" customFormat="1" ht="18" customHeight="1" x14ac:dyDescent="0.25">
      <c r="A110" s="64"/>
      <c r="B110" s="65"/>
      <c r="C110" s="56"/>
      <c r="D110" s="57"/>
      <c r="E110" s="58"/>
      <c r="F110" s="58"/>
      <c r="G110" s="59"/>
      <c r="H110" s="57"/>
      <c r="I110" s="58"/>
      <c r="J110" s="58"/>
      <c r="K110" s="59"/>
      <c r="L110" s="57"/>
      <c r="M110" s="58"/>
      <c r="N110" s="58"/>
      <c r="O110" s="59"/>
      <c r="P110" s="57"/>
      <c r="Q110" s="58"/>
      <c r="R110" s="58"/>
      <c r="S110" s="59"/>
      <c r="T110" s="60"/>
      <c r="U110" s="61"/>
      <c r="V110" s="62"/>
      <c r="W110" s="62"/>
      <c r="X110" s="62"/>
      <c r="Y110" s="63"/>
      <c r="Z110" s="57"/>
      <c r="AA110" s="58"/>
      <c r="AB110" s="58"/>
      <c r="AC110" s="59"/>
      <c r="AD110" s="60"/>
    </row>
    <row r="111" spans="1:30" s="5" customFormat="1" ht="18" customHeight="1" x14ac:dyDescent="0.25">
      <c r="A111" s="64"/>
      <c r="B111" s="65"/>
      <c r="C111" s="56"/>
      <c r="D111" s="57"/>
      <c r="E111" s="58"/>
      <c r="F111" s="58"/>
      <c r="G111" s="59"/>
      <c r="H111" s="57"/>
      <c r="I111" s="58"/>
      <c r="J111" s="58"/>
      <c r="K111" s="59"/>
      <c r="L111" s="57"/>
      <c r="M111" s="58"/>
      <c r="N111" s="58"/>
      <c r="O111" s="59"/>
      <c r="P111" s="57"/>
      <c r="Q111" s="58"/>
      <c r="R111" s="58"/>
      <c r="S111" s="59"/>
      <c r="T111" s="60"/>
      <c r="U111" s="61"/>
      <c r="V111" s="62"/>
      <c r="W111" s="62"/>
      <c r="X111" s="62"/>
      <c r="Y111" s="63"/>
      <c r="Z111" s="57"/>
      <c r="AA111" s="58"/>
      <c r="AB111" s="58"/>
      <c r="AC111" s="59"/>
      <c r="AD111" s="60"/>
    </row>
    <row r="112" spans="1:30" s="5" customFormat="1" ht="18" customHeight="1" x14ac:dyDescent="0.25">
      <c r="A112" s="64"/>
      <c r="B112" s="65"/>
      <c r="C112" s="56"/>
      <c r="D112" s="57"/>
      <c r="E112" s="58"/>
      <c r="F112" s="58"/>
      <c r="G112" s="59"/>
      <c r="H112" s="57"/>
      <c r="I112" s="58"/>
      <c r="J112" s="58"/>
      <c r="K112" s="59"/>
      <c r="L112" s="57"/>
      <c r="M112" s="58"/>
      <c r="N112" s="58"/>
      <c r="O112" s="59"/>
      <c r="P112" s="57"/>
      <c r="Q112" s="58"/>
      <c r="R112" s="58"/>
      <c r="S112" s="59"/>
      <c r="T112" s="60"/>
      <c r="U112" s="61"/>
      <c r="V112" s="62"/>
      <c r="W112" s="62"/>
      <c r="X112" s="62"/>
      <c r="Y112" s="63"/>
      <c r="Z112" s="57"/>
      <c r="AA112" s="58"/>
      <c r="AB112" s="58"/>
      <c r="AC112" s="59"/>
      <c r="AD112" s="60"/>
    </row>
    <row r="113" spans="1:31" s="5" customFormat="1" ht="18" customHeight="1" x14ac:dyDescent="0.25">
      <c r="A113" s="64"/>
      <c r="B113" s="65"/>
      <c r="C113" s="56"/>
      <c r="D113" s="57"/>
      <c r="E113" s="58"/>
      <c r="F113" s="58"/>
      <c r="G113" s="59"/>
      <c r="H113" s="57"/>
      <c r="I113" s="58"/>
      <c r="J113" s="58"/>
      <c r="K113" s="59"/>
      <c r="L113" s="57"/>
      <c r="M113" s="58"/>
      <c r="N113" s="58"/>
      <c r="O113" s="59"/>
      <c r="P113" s="57"/>
      <c r="Q113" s="58"/>
      <c r="R113" s="58"/>
      <c r="S113" s="59"/>
      <c r="T113" s="60"/>
      <c r="U113" s="61"/>
      <c r="V113" s="62"/>
      <c r="W113" s="62"/>
      <c r="X113" s="62"/>
      <c r="Y113" s="63"/>
      <c r="Z113" s="57"/>
      <c r="AA113" s="58"/>
      <c r="AB113" s="58"/>
      <c r="AC113" s="59"/>
      <c r="AD113" s="60"/>
    </row>
    <row r="114" spans="1:31" s="5" customFormat="1" ht="18" customHeight="1" x14ac:dyDescent="0.25">
      <c r="A114" s="64"/>
      <c r="B114" s="65"/>
      <c r="C114" s="56"/>
      <c r="D114" s="57"/>
      <c r="E114" s="58"/>
      <c r="F114" s="58"/>
      <c r="G114" s="59"/>
      <c r="H114" s="57"/>
      <c r="I114" s="58"/>
      <c r="J114" s="58"/>
      <c r="K114" s="59"/>
      <c r="L114" s="57"/>
      <c r="M114" s="58"/>
      <c r="N114" s="58"/>
      <c r="O114" s="59"/>
      <c r="P114" s="57"/>
      <c r="Q114" s="58"/>
      <c r="R114" s="58"/>
      <c r="S114" s="59"/>
      <c r="T114" s="60"/>
      <c r="U114" s="61"/>
      <c r="V114" s="62"/>
      <c r="W114" s="62"/>
      <c r="X114" s="62"/>
      <c r="Y114" s="63"/>
      <c r="Z114" s="57"/>
      <c r="AA114" s="58"/>
      <c r="AB114" s="58"/>
      <c r="AC114" s="59"/>
      <c r="AD114" s="60"/>
    </row>
    <row r="115" spans="1:31" s="5" customFormat="1" ht="18" customHeight="1" x14ac:dyDescent="0.25">
      <c r="A115" s="64"/>
      <c r="B115" s="65"/>
      <c r="C115" s="56"/>
      <c r="D115" s="57"/>
      <c r="E115" s="58"/>
      <c r="F115" s="58"/>
      <c r="G115" s="59"/>
      <c r="H115" s="57"/>
      <c r="I115" s="58"/>
      <c r="J115" s="58"/>
      <c r="K115" s="59"/>
      <c r="L115" s="57"/>
      <c r="M115" s="58"/>
      <c r="N115" s="58"/>
      <c r="O115" s="59"/>
      <c r="P115" s="57"/>
      <c r="Q115" s="58"/>
      <c r="R115" s="58"/>
      <c r="S115" s="59"/>
      <c r="T115" s="60"/>
      <c r="U115" s="61"/>
      <c r="V115" s="62"/>
      <c r="W115" s="62"/>
      <c r="X115" s="62"/>
      <c r="Y115" s="63"/>
      <c r="Z115" s="57"/>
      <c r="AA115" s="58"/>
      <c r="AB115" s="58"/>
      <c r="AC115" s="59"/>
      <c r="AD115" s="60"/>
    </row>
    <row r="116" spans="1:31" s="5" customFormat="1" ht="18" customHeight="1" x14ac:dyDescent="0.25">
      <c r="A116" s="64"/>
      <c r="B116" s="65"/>
      <c r="C116" s="56"/>
      <c r="D116" s="57"/>
      <c r="E116" s="58"/>
      <c r="F116" s="58"/>
      <c r="G116" s="59"/>
      <c r="H116" s="57"/>
      <c r="I116" s="58"/>
      <c r="J116" s="58"/>
      <c r="K116" s="59"/>
      <c r="L116" s="57"/>
      <c r="M116" s="58"/>
      <c r="N116" s="58"/>
      <c r="O116" s="59"/>
      <c r="P116" s="57"/>
      <c r="Q116" s="58"/>
      <c r="R116" s="58"/>
      <c r="S116" s="59"/>
      <c r="T116" s="60"/>
      <c r="U116" s="61"/>
      <c r="V116" s="62"/>
      <c r="W116" s="62"/>
      <c r="X116" s="62"/>
      <c r="Y116" s="63"/>
      <c r="Z116" s="57"/>
      <c r="AA116" s="58"/>
      <c r="AB116" s="58"/>
      <c r="AC116" s="59"/>
      <c r="AD116" s="60"/>
    </row>
    <row r="117" spans="1:31" s="5" customFormat="1" ht="18" customHeight="1" x14ac:dyDescent="0.25">
      <c r="A117" s="64"/>
      <c r="B117" s="65"/>
      <c r="C117" s="56"/>
      <c r="D117" s="57"/>
      <c r="E117" s="58"/>
      <c r="F117" s="58"/>
      <c r="G117" s="59"/>
      <c r="H117" s="57"/>
      <c r="I117" s="58"/>
      <c r="J117" s="58"/>
      <c r="K117" s="59"/>
      <c r="L117" s="57"/>
      <c r="M117" s="58"/>
      <c r="N117" s="58"/>
      <c r="O117" s="59"/>
      <c r="P117" s="57"/>
      <c r="Q117" s="58"/>
      <c r="R117" s="58"/>
      <c r="S117" s="59"/>
      <c r="T117" s="60"/>
      <c r="U117" s="61"/>
      <c r="V117" s="62"/>
      <c r="W117" s="62"/>
      <c r="X117" s="62"/>
      <c r="Y117" s="63"/>
      <c r="Z117" s="57"/>
      <c r="AA117" s="58"/>
      <c r="AB117" s="58"/>
      <c r="AC117" s="59"/>
      <c r="AD117" s="60"/>
    </row>
    <row r="118" spans="1:31" s="5" customFormat="1" ht="18" customHeight="1" x14ac:dyDescent="0.25">
      <c r="A118" s="64"/>
      <c r="B118" s="65"/>
      <c r="C118" s="56"/>
      <c r="D118" s="57"/>
      <c r="E118" s="58"/>
      <c r="F118" s="58"/>
      <c r="G118" s="59"/>
      <c r="H118" s="57"/>
      <c r="I118" s="58"/>
      <c r="J118" s="58"/>
      <c r="K118" s="59"/>
      <c r="L118" s="57"/>
      <c r="M118" s="58"/>
      <c r="N118" s="58"/>
      <c r="O118" s="59"/>
      <c r="P118" s="57"/>
      <c r="Q118" s="58"/>
      <c r="R118" s="58"/>
      <c r="S118" s="59"/>
      <c r="T118" s="60"/>
      <c r="U118" s="61"/>
      <c r="V118" s="62"/>
      <c r="W118" s="62"/>
      <c r="X118" s="62"/>
      <c r="Y118" s="63"/>
      <c r="Z118" s="57"/>
      <c r="AA118" s="58"/>
      <c r="AB118" s="58"/>
      <c r="AC118" s="59"/>
      <c r="AD118" s="60"/>
    </row>
    <row r="119" spans="1:31" s="5" customFormat="1" ht="18" customHeight="1" x14ac:dyDescent="0.25">
      <c r="A119" s="64"/>
      <c r="B119" s="65"/>
      <c r="C119" s="56"/>
      <c r="D119" s="57"/>
      <c r="E119" s="58"/>
      <c r="F119" s="58"/>
      <c r="G119" s="59"/>
      <c r="H119" s="57"/>
      <c r="I119" s="58"/>
      <c r="J119" s="58"/>
      <c r="K119" s="59"/>
      <c r="L119" s="57"/>
      <c r="M119" s="58"/>
      <c r="N119" s="58"/>
      <c r="O119" s="59"/>
      <c r="P119" s="57"/>
      <c r="Q119" s="58"/>
      <c r="R119" s="58"/>
      <c r="S119" s="59"/>
      <c r="T119" s="60"/>
      <c r="U119" s="61"/>
      <c r="V119" s="62"/>
      <c r="W119" s="62"/>
      <c r="X119" s="62"/>
      <c r="Y119" s="63"/>
      <c r="Z119" s="57"/>
      <c r="AA119" s="58"/>
      <c r="AB119" s="58"/>
      <c r="AC119" s="59"/>
      <c r="AD119" s="60"/>
    </row>
    <row r="120" spans="1:31" s="5" customFormat="1" ht="18" customHeight="1" x14ac:dyDescent="0.25">
      <c r="A120" s="64"/>
      <c r="B120" s="65"/>
      <c r="C120" s="56"/>
      <c r="D120" s="57"/>
      <c r="E120" s="58"/>
      <c r="F120" s="58"/>
      <c r="G120" s="59"/>
      <c r="H120" s="57"/>
      <c r="I120" s="58"/>
      <c r="J120" s="58"/>
      <c r="K120" s="59"/>
      <c r="L120" s="57"/>
      <c r="M120" s="58"/>
      <c r="N120" s="58"/>
      <c r="O120" s="59"/>
      <c r="P120" s="57"/>
      <c r="Q120" s="58"/>
      <c r="R120" s="58"/>
      <c r="S120" s="59"/>
      <c r="T120" s="60"/>
      <c r="U120" s="61"/>
      <c r="V120" s="62"/>
      <c r="W120" s="62"/>
      <c r="X120" s="62"/>
      <c r="Y120" s="63"/>
      <c r="Z120" s="57"/>
      <c r="AA120" s="58"/>
      <c r="AB120" s="58"/>
      <c r="AC120" s="59"/>
      <c r="AD120" s="60"/>
    </row>
    <row r="121" spans="1:31" s="5" customFormat="1" ht="18" customHeight="1" x14ac:dyDescent="0.25">
      <c r="A121" s="64"/>
      <c r="B121" s="65"/>
      <c r="C121" s="56"/>
      <c r="D121" s="57"/>
      <c r="E121" s="58"/>
      <c r="F121" s="58"/>
      <c r="G121" s="59"/>
      <c r="H121" s="57"/>
      <c r="I121" s="58"/>
      <c r="J121" s="58"/>
      <c r="K121" s="59"/>
      <c r="L121" s="57"/>
      <c r="M121" s="58"/>
      <c r="N121" s="58"/>
      <c r="O121" s="59"/>
      <c r="P121" s="57"/>
      <c r="Q121" s="58"/>
      <c r="R121" s="58"/>
      <c r="S121" s="59"/>
      <c r="T121" s="60"/>
      <c r="U121" s="61"/>
      <c r="V121" s="62"/>
      <c r="W121" s="62"/>
      <c r="X121" s="62"/>
      <c r="Y121" s="63"/>
      <c r="Z121" s="57"/>
      <c r="AA121" s="58"/>
      <c r="AB121" s="58"/>
      <c r="AC121" s="59"/>
      <c r="AD121" s="60"/>
    </row>
    <row r="122" spans="1:31" s="5" customFormat="1" ht="18" customHeight="1" x14ac:dyDescent="0.25">
      <c r="A122" s="64"/>
      <c r="B122" s="65"/>
      <c r="C122" s="56"/>
      <c r="D122" s="57"/>
      <c r="E122" s="58"/>
      <c r="F122" s="58"/>
      <c r="G122" s="59"/>
      <c r="H122" s="57"/>
      <c r="I122" s="58"/>
      <c r="J122" s="58"/>
      <c r="K122" s="59"/>
      <c r="L122" s="57"/>
      <c r="M122" s="58"/>
      <c r="N122" s="58"/>
      <c r="O122" s="59"/>
      <c r="P122" s="57"/>
      <c r="Q122" s="58"/>
      <c r="R122" s="58"/>
      <c r="S122" s="59"/>
      <c r="T122" s="60"/>
      <c r="U122" s="61"/>
      <c r="V122" s="62"/>
      <c r="W122" s="62"/>
      <c r="X122" s="62"/>
      <c r="Y122" s="63"/>
      <c r="Z122" s="57"/>
      <c r="AA122" s="58"/>
      <c r="AB122" s="58"/>
      <c r="AC122" s="59"/>
      <c r="AD122" s="60"/>
    </row>
    <row r="123" spans="1:31" s="5" customFormat="1" ht="18" customHeight="1" x14ac:dyDescent="0.25">
      <c r="A123" s="64"/>
      <c r="B123" s="65"/>
      <c r="C123" s="56"/>
      <c r="D123" s="57"/>
      <c r="E123" s="58"/>
      <c r="F123" s="58"/>
      <c r="G123" s="59"/>
      <c r="H123" s="57"/>
      <c r="I123" s="58"/>
      <c r="J123" s="58"/>
      <c r="K123" s="59"/>
      <c r="L123" s="57"/>
      <c r="M123" s="58"/>
      <c r="N123" s="58"/>
      <c r="O123" s="59"/>
      <c r="P123" s="57"/>
      <c r="Q123" s="58"/>
      <c r="R123" s="58"/>
      <c r="S123" s="59"/>
      <c r="T123" s="60"/>
      <c r="U123" s="61"/>
      <c r="V123" s="62"/>
      <c r="W123" s="62"/>
      <c r="X123" s="62"/>
      <c r="Y123" s="63"/>
      <c r="Z123" s="57"/>
      <c r="AA123" s="58"/>
      <c r="AB123" s="58"/>
      <c r="AC123" s="59"/>
      <c r="AD123" s="60"/>
    </row>
    <row r="124" spans="1:31" s="5" customFormat="1" ht="17.25" customHeight="1" thickBot="1" x14ac:dyDescent="0.3">
      <c r="A124" s="9"/>
      <c r="B124" s="9"/>
      <c r="C124" s="9"/>
    </row>
    <row r="125" spans="1:31" s="5" customFormat="1" ht="18" customHeight="1" thickBot="1" x14ac:dyDescent="0.35">
      <c r="A125" s="477" t="s">
        <v>198</v>
      </c>
      <c r="B125" s="478"/>
      <c r="C125" s="479"/>
      <c r="D125" s="66">
        <f t="shared" ref="D125:S125" si="12">SUBTOTAL(9,D10:D123)</f>
        <v>0</v>
      </c>
      <c r="E125" s="66">
        <f t="shared" si="12"/>
        <v>0</v>
      </c>
      <c r="F125" s="66">
        <f t="shared" si="12"/>
        <v>0</v>
      </c>
      <c r="G125" s="66">
        <f t="shared" si="12"/>
        <v>0</v>
      </c>
      <c r="H125" s="66">
        <f t="shared" si="12"/>
        <v>0</v>
      </c>
      <c r="I125" s="66">
        <f t="shared" si="12"/>
        <v>0</v>
      </c>
      <c r="J125" s="66">
        <f t="shared" si="12"/>
        <v>0</v>
      </c>
      <c r="K125" s="66">
        <f t="shared" si="12"/>
        <v>0</v>
      </c>
      <c r="L125" s="66">
        <f t="shared" si="12"/>
        <v>0</v>
      </c>
      <c r="M125" s="66">
        <f t="shared" si="12"/>
        <v>0</v>
      </c>
      <c r="N125" s="66">
        <f t="shared" si="12"/>
        <v>0</v>
      </c>
      <c r="O125" s="66">
        <f t="shared" si="12"/>
        <v>0</v>
      </c>
      <c r="P125" s="66">
        <f t="shared" si="12"/>
        <v>0</v>
      </c>
      <c r="Q125" s="66">
        <f t="shared" si="12"/>
        <v>0</v>
      </c>
      <c r="R125" s="66">
        <f t="shared" si="12"/>
        <v>0</v>
      </c>
      <c r="S125" s="66">
        <f t="shared" si="12"/>
        <v>0</v>
      </c>
      <c r="T125" s="67"/>
      <c r="U125" s="68">
        <f t="shared" ref="U125:AD125" si="13">SUBTOTAL(9,U10:U123)</f>
        <v>0</v>
      </c>
      <c r="V125" s="68">
        <f t="shared" si="13"/>
        <v>0</v>
      </c>
      <c r="W125" s="68">
        <f t="shared" si="13"/>
        <v>0</v>
      </c>
      <c r="X125" s="68">
        <f t="shared" si="13"/>
        <v>0</v>
      </c>
      <c r="Y125" s="68">
        <f t="shared" si="13"/>
        <v>0</v>
      </c>
      <c r="Z125" s="68">
        <f t="shared" si="13"/>
        <v>0</v>
      </c>
      <c r="AA125" s="68">
        <f t="shared" si="13"/>
        <v>0</v>
      </c>
      <c r="AB125" s="68">
        <f t="shared" si="13"/>
        <v>0</v>
      </c>
      <c r="AC125" s="68">
        <f t="shared" si="13"/>
        <v>0</v>
      </c>
      <c r="AD125" s="68">
        <f t="shared" si="13"/>
        <v>0</v>
      </c>
    </row>
    <row r="126" spans="1:31" ht="18" customHeight="1" thickBot="1" x14ac:dyDescent="0.35">
      <c r="A126" s="484" t="s">
        <v>201</v>
      </c>
      <c r="B126" s="485"/>
      <c r="C126" s="486"/>
      <c r="D126" s="69">
        <f t="shared" ref="D126:S126" si="14">SUM(D10:D123)</f>
        <v>0</v>
      </c>
      <c r="E126" s="69">
        <f t="shared" si="14"/>
        <v>0</v>
      </c>
      <c r="F126" s="69">
        <f t="shared" si="14"/>
        <v>0</v>
      </c>
      <c r="G126" s="69">
        <f t="shared" si="14"/>
        <v>0</v>
      </c>
      <c r="H126" s="69">
        <f t="shared" si="14"/>
        <v>0</v>
      </c>
      <c r="I126" s="69">
        <f t="shared" si="14"/>
        <v>0</v>
      </c>
      <c r="J126" s="69">
        <f t="shared" si="14"/>
        <v>0</v>
      </c>
      <c r="K126" s="69">
        <f>SUM(K10:K123)</f>
        <v>0</v>
      </c>
      <c r="L126" s="69">
        <f t="shared" si="14"/>
        <v>0</v>
      </c>
      <c r="M126" s="69">
        <f t="shared" si="14"/>
        <v>0</v>
      </c>
      <c r="N126" s="69">
        <f t="shared" si="14"/>
        <v>0</v>
      </c>
      <c r="O126" s="69">
        <f t="shared" si="14"/>
        <v>0</v>
      </c>
      <c r="P126" s="69">
        <f t="shared" si="14"/>
        <v>0</v>
      </c>
      <c r="Q126" s="69">
        <f t="shared" si="14"/>
        <v>0</v>
      </c>
      <c r="R126" s="69">
        <f t="shared" si="14"/>
        <v>0</v>
      </c>
      <c r="S126" s="69">
        <f t="shared" si="14"/>
        <v>0</v>
      </c>
      <c r="T126" s="70"/>
      <c r="U126" s="71">
        <f t="shared" ref="U126:AD126" si="15">SUM(U10:U123)</f>
        <v>0</v>
      </c>
      <c r="V126" s="71">
        <f t="shared" si="15"/>
        <v>0</v>
      </c>
      <c r="W126" s="71">
        <f t="shared" si="15"/>
        <v>0</v>
      </c>
      <c r="X126" s="71">
        <f t="shared" si="15"/>
        <v>0</v>
      </c>
      <c r="Y126" s="71">
        <f t="shared" si="15"/>
        <v>0</v>
      </c>
      <c r="Z126" s="71">
        <f t="shared" si="15"/>
        <v>0</v>
      </c>
      <c r="AA126" s="71">
        <f t="shared" si="15"/>
        <v>0</v>
      </c>
      <c r="AB126" s="71">
        <f t="shared" si="15"/>
        <v>0</v>
      </c>
      <c r="AC126" s="71">
        <f t="shared" si="15"/>
        <v>0</v>
      </c>
      <c r="AD126" s="71">
        <f t="shared" si="15"/>
        <v>0</v>
      </c>
      <c r="AE126" s="2"/>
    </row>
    <row r="127" spans="1:31" ht="18" customHeight="1" thickBot="1" x14ac:dyDescent="0.35">
      <c r="A127" s="72"/>
      <c r="B127" s="73" t="s">
        <v>226</v>
      </c>
      <c r="C127" s="74">
        <f>D127+H127+L127+P127</f>
        <v>0</v>
      </c>
      <c r="D127" s="75">
        <f>(D126+E126)*2</f>
        <v>0</v>
      </c>
      <c r="E127" s="76"/>
      <c r="F127" s="76"/>
      <c r="G127" s="76"/>
      <c r="H127" s="77">
        <f>(H126+I126)*2</f>
        <v>0</v>
      </c>
      <c r="I127" s="76"/>
      <c r="J127" s="76"/>
      <c r="K127" s="76"/>
      <c r="L127" s="77">
        <f>(L126+M126)*2</f>
        <v>0</v>
      </c>
      <c r="M127" s="76"/>
      <c r="N127" s="76"/>
      <c r="O127" s="76"/>
      <c r="P127" s="77">
        <f>(P126+Q126)*2</f>
        <v>0</v>
      </c>
      <c r="Q127" s="76"/>
      <c r="R127" s="76"/>
      <c r="S127" s="78"/>
    </row>
    <row r="128" spans="1:31" ht="18" customHeight="1" x14ac:dyDescent="0.3">
      <c r="A128" s="79"/>
      <c r="B128" s="487" t="s">
        <v>227</v>
      </c>
      <c r="C128" s="488"/>
      <c r="D128" s="489"/>
      <c r="E128" s="80">
        <f>G128+K128+O128+S128</f>
        <v>0</v>
      </c>
      <c r="F128" s="81" t="s">
        <v>228</v>
      </c>
      <c r="G128" s="82">
        <f>G126</f>
        <v>0</v>
      </c>
      <c r="H128" s="83" t="s">
        <v>229</v>
      </c>
      <c r="I128" s="84"/>
      <c r="J128" s="84"/>
      <c r="K128" s="82">
        <f>K126</f>
        <v>0</v>
      </c>
      <c r="L128" s="85"/>
      <c r="M128" s="85"/>
      <c r="N128" s="85"/>
      <c r="O128" s="82">
        <f>O126</f>
        <v>0</v>
      </c>
      <c r="P128" s="85"/>
      <c r="Q128" s="85"/>
      <c r="R128" s="85"/>
      <c r="S128" s="82">
        <f>S126</f>
        <v>0</v>
      </c>
      <c r="U128" s="495" t="s">
        <v>230</v>
      </c>
      <c r="V128" s="496"/>
      <c r="W128" s="496"/>
      <c r="X128" s="496"/>
      <c r="Y128" s="497"/>
    </row>
    <row r="129" spans="1:25" ht="18" customHeight="1" x14ac:dyDescent="0.3">
      <c r="B129" s="490"/>
      <c r="C129" s="462"/>
      <c r="D129" s="491"/>
      <c r="E129" s="80">
        <f>G129+K129+O129+S129</f>
        <v>0</v>
      </c>
      <c r="F129" s="86" t="s">
        <v>202</v>
      </c>
      <c r="G129" s="87">
        <f>SUMIF(F10:F123,"A",G10:G123)</f>
        <v>0</v>
      </c>
      <c r="H129" s="83" t="s">
        <v>231</v>
      </c>
      <c r="I129" s="84"/>
      <c r="J129" s="84"/>
      <c r="K129" s="87">
        <f>SUMIF(J10:J123,"A",K10:K123)</f>
        <v>0</v>
      </c>
      <c r="L129" s="88"/>
      <c r="M129" s="88"/>
      <c r="N129" s="88"/>
      <c r="O129" s="87">
        <f>SUMIF(N10:N123,"A",O10:O123)</f>
        <v>0</v>
      </c>
      <c r="S129" s="87">
        <f>SUMIF(R10:R123,"A",S10:S123)</f>
        <v>0</v>
      </c>
      <c r="U129" s="498"/>
      <c r="V129" s="499"/>
      <c r="W129" s="499"/>
      <c r="X129" s="499"/>
      <c r="Y129" s="500"/>
    </row>
    <row r="130" spans="1:25" ht="18" customHeight="1" x14ac:dyDescent="0.3">
      <c r="B130" s="490"/>
      <c r="C130" s="462"/>
      <c r="D130" s="491"/>
      <c r="E130" s="80">
        <f>G130+K130+O130+S130</f>
        <v>0</v>
      </c>
      <c r="F130" s="89" t="s">
        <v>200</v>
      </c>
      <c r="G130" s="90">
        <f>SUMIF(F10:F123,"B",G10:G123)</f>
        <v>0</v>
      </c>
      <c r="H130" s="83" t="s">
        <v>232</v>
      </c>
      <c r="I130" s="84"/>
      <c r="J130" s="91"/>
      <c r="K130" s="90">
        <f>SUMIF(J10:J123,"B",K10:K123)</f>
        <v>0</v>
      </c>
      <c r="L130" s="88"/>
      <c r="M130" s="88"/>
      <c r="N130" s="92"/>
      <c r="O130" s="90">
        <f>SUMIF(N10:N123,"B",O10:O123)</f>
        <v>0</v>
      </c>
      <c r="R130" s="1"/>
      <c r="S130" s="90">
        <f>SUMIF(R10:R123,"B",S10:S123)</f>
        <v>0</v>
      </c>
      <c r="U130" s="498"/>
      <c r="V130" s="499"/>
      <c r="W130" s="499"/>
      <c r="X130" s="499"/>
      <c r="Y130" s="500"/>
    </row>
    <row r="131" spans="1:25" ht="18" customHeight="1" thickBot="1" x14ac:dyDescent="0.35">
      <c r="B131" s="492"/>
      <c r="C131" s="493"/>
      <c r="D131" s="494"/>
      <c r="E131" s="80">
        <f>G131+K131+O131+S131</f>
        <v>0</v>
      </c>
      <c r="F131" s="93" t="s">
        <v>199</v>
      </c>
      <c r="G131" s="94">
        <f>SUMIF(F10:F123,"C",G10:G123)</f>
        <v>0</v>
      </c>
      <c r="H131" s="83" t="s">
        <v>233</v>
      </c>
      <c r="I131" s="84"/>
      <c r="J131" s="91"/>
      <c r="K131" s="94">
        <f>SUMIF(J10:J123,"C",K10:K123)</f>
        <v>0</v>
      </c>
      <c r="L131" s="88"/>
      <c r="M131" s="88"/>
      <c r="N131" s="92"/>
      <c r="O131" s="94">
        <f>SUMIF(N10:N123,"C",O10:O123)</f>
        <v>0</v>
      </c>
      <c r="R131" s="1"/>
      <c r="S131" s="94">
        <f>SUMIF(R10:R123,"C",S10:S123)</f>
        <v>0</v>
      </c>
      <c r="U131" s="498"/>
      <c r="V131" s="499"/>
      <c r="W131" s="499"/>
      <c r="X131" s="499"/>
      <c r="Y131" s="500"/>
    </row>
    <row r="132" spans="1:25" ht="18" customHeight="1" thickBot="1" x14ac:dyDescent="0.35">
      <c r="E132" s="95">
        <f>SUM(E129:E131)</f>
        <v>0</v>
      </c>
      <c r="F132" s="96" t="s">
        <v>130</v>
      </c>
      <c r="G132" s="97">
        <f>SUM(G129:G131)</f>
        <v>0</v>
      </c>
      <c r="K132" s="98">
        <f>SUM(K129:K131)</f>
        <v>0</v>
      </c>
      <c r="L132" s="2"/>
      <c r="M132" s="2"/>
      <c r="N132" s="2"/>
      <c r="O132" s="98">
        <f>SUM(O129:O131)</f>
        <v>0</v>
      </c>
      <c r="P132" s="2"/>
      <c r="Q132" s="2"/>
      <c r="R132" s="2"/>
      <c r="S132" s="98">
        <f>SUM(S129:S131)</f>
        <v>0</v>
      </c>
      <c r="U132" s="498"/>
      <c r="V132" s="499"/>
      <c r="W132" s="499"/>
      <c r="X132" s="499"/>
      <c r="Y132" s="500"/>
    </row>
    <row r="133" spans="1:25" ht="18" customHeight="1" x14ac:dyDescent="0.3">
      <c r="D133" s="2"/>
      <c r="E133" s="2"/>
      <c r="F133" s="2"/>
      <c r="G133" s="99"/>
      <c r="H133" s="100"/>
      <c r="I133" s="100"/>
      <c r="J133" s="100"/>
      <c r="K133" s="99"/>
      <c r="L133" s="100"/>
      <c r="M133" s="100"/>
      <c r="N133" s="100"/>
      <c r="O133" s="99"/>
      <c r="P133" s="100"/>
      <c r="Q133" s="100"/>
      <c r="R133" s="100"/>
      <c r="S133" s="99"/>
      <c r="U133" s="498"/>
      <c r="V133" s="499"/>
      <c r="W133" s="499"/>
      <c r="X133" s="499"/>
      <c r="Y133" s="500"/>
    </row>
    <row r="134" spans="1:25" ht="18" customHeight="1" thickBot="1" x14ac:dyDescent="0.35">
      <c r="D134" s="2"/>
      <c r="E134" s="2"/>
      <c r="F134" s="2"/>
      <c r="G134" s="2"/>
      <c r="U134" s="501"/>
      <c r="V134" s="502"/>
      <c r="W134" s="502"/>
      <c r="X134" s="502"/>
      <c r="Y134" s="503"/>
    </row>
    <row r="135" spans="1:25" ht="18" customHeight="1" x14ac:dyDescent="0.3">
      <c r="A135" s="101"/>
      <c r="B135" s="470" t="s">
        <v>197</v>
      </c>
      <c r="C135" s="470"/>
      <c r="D135" s="470"/>
      <c r="E135" s="470"/>
      <c r="F135" s="470"/>
      <c r="G135" s="470"/>
      <c r="H135" s="102"/>
      <c r="I135" s="103"/>
      <c r="J135" s="104"/>
      <c r="K135" s="1" t="s">
        <v>234</v>
      </c>
    </row>
    <row r="136" spans="1:25" ht="18" customHeight="1" thickBot="1" x14ac:dyDescent="0.35">
      <c r="A136" s="105"/>
      <c r="B136" s="106"/>
      <c r="C136" s="106"/>
      <c r="D136" s="106"/>
      <c r="E136" s="6"/>
      <c r="F136" s="6"/>
      <c r="G136" s="6"/>
      <c r="H136" s="4"/>
      <c r="I136" s="107"/>
      <c r="J136" s="108"/>
    </row>
    <row r="137" spans="1:25" ht="18" customHeight="1" thickBot="1" x14ac:dyDescent="0.35">
      <c r="A137" s="109"/>
      <c r="B137" s="110"/>
      <c r="C137" s="111" t="s">
        <v>235</v>
      </c>
      <c r="D137" s="112"/>
      <c r="E137" s="111" t="s">
        <v>236</v>
      </c>
      <c r="F137" s="113"/>
      <c r="G137" s="111" t="s">
        <v>237</v>
      </c>
      <c r="H137" s="112"/>
      <c r="I137" s="114"/>
      <c r="J137" s="115"/>
      <c r="K137" s="1" t="s">
        <v>238</v>
      </c>
    </row>
    <row r="138" spans="1:25" ht="18" customHeight="1" x14ac:dyDescent="0.3">
      <c r="A138" s="105"/>
      <c r="C138" s="116" t="s">
        <v>221</v>
      </c>
      <c r="D138" s="6"/>
      <c r="E138" s="116" t="s">
        <v>222</v>
      </c>
      <c r="F138" s="4"/>
      <c r="G138" s="117" t="s">
        <v>223</v>
      </c>
      <c r="H138" s="6"/>
      <c r="I138" s="107"/>
      <c r="J138" s="118"/>
      <c r="Q138" s="119" t="s">
        <v>239</v>
      </c>
    </row>
    <row r="139" spans="1:25" ht="18" customHeight="1" thickBot="1" x14ac:dyDescent="0.35">
      <c r="A139" s="105"/>
      <c r="C139" s="116" t="s">
        <v>240</v>
      </c>
      <c r="D139" s="6"/>
      <c r="E139" s="120" t="s">
        <v>225</v>
      </c>
      <c r="F139" s="4"/>
      <c r="G139" s="120" t="s">
        <v>225</v>
      </c>
      <c r="H139" s="4"/>
      <c r="I139" s="107"/>
      <c r="J139" s="121"/>
      <c r="K139" s="1" t="s">
        <v>241</v>
      </c>
      <c r="Q139" s="119" t="s">
        <v>242</v>
      </c>
      <c r="R139" s="122"/>
    </row>
    <row r="140" spans="1:25" ht="18" customHeight="1" thickBot="1" x14ac:dyDescent="0.35">
      <c r="A140" s="123" t="s">
        <v>243</v>
      </c>
      <c r="B140" s="124"/>
      <c r="C140" s="125" t="s">
        <v>240</v>
      </c>
      <c r="D140" s="126"/>
      <c r="E140" s="125" t="s">
        <v>244</v>
      </c>
      <c r="F140" s="125"/>
      <c r="G140" s="125" t="s">
        <v>245</v>
      </c>
      <c r="H140" s="125"/>
      <c r="I140" s="127"/>
      <c r="J140" s="128" t="s">
        <v>246</v>
      </c>
      <c r="K140" s="119"/>
    </row>
  </sheetData>
  <autoFilter ref="A9:AM123" xr:uid="{00000000-0009-0000-0000-000001000000}">
    <sortState xmlns:xlrd2="http://schemas.microsoft.com/office/spreadsheetml/2017/richdata2" ref="A10:AM60">
      <sortCondition descending="1" ref="G9:G60"/>
    </sortState>
  </autoFilter>
  <mergeCells count="20">
    <mergeCell ref="B135:G135"/>
    <mergeCell ref="P6:S6"/>
    <mergeCell ref="W6:Y6"/>
    <mergeCell ref="A125:C125"/>
    <mergeCell ref="A1:AD1"/>
    <mergeCell ref="A2:AC2"/>
    <mergeCell ref="A126:C126"/>
    <mergeCell ref="B128:D131"/>
    <mergeCell ref="U128:Y134"/>
    <mergeCell ref="AJ2:AL2"/>
    <mergeCell ref="A3:C3"/>
    <mergeCell ref="A5:C5"/>
    <mergeCell ref="A6:B6"/>
    <mergeCell ref="C6:C7"/>
    <mergeCell ref="D6:G6"/>
    <mergeCell ref="H6:K6"/>
    <mergeCell ref="L6:O6"/>
    <mergeCell ref="Z6:AC6"/>
    <mergeCell ref="AE6:AH8"/>
    <mergeCell ref="A8:AC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264"/>
  <sheetViews>
    <sheetView tabSelected="1" view="pageBreakPreview" zoomScale="60" zoomScaleNormal="70" workbookViewId="0">
      <pane xSplit="6" ySplit="5" topLeftCell="G6" activePane="bottomRight" state="frozen"/>
      <selection activeCell="L34" sqref="L34"/>
      <selection pane="topRight" activeCell="L34" sqref="L34"/>
      <selection pane="bottomLeft" activeCell="L34" sqref="L34"/>
      <selection pane="bottomRight" sqref="A1:G1"/>
    </sheetView>
  </sheetViews>
  <sheetFormatPr defaultColWidth="9.08984375" defaultRowHeight="13" outlineLevelRow="2" x14ac:dyDescent="0.25"/>
  <cols>
    <col min="1" max="1" width="10.36328125" style="137" bestFit="1" customWidth="1"/>
    <col min="2" max="2" width="11.6328125" style="276" customWidth="1"/>
    <col min="3" max="3" width="83.36328125" style="277" customWidth="1"/>
    <col min="4" max="4" width="19.36328125" style="8" customWidth="1"/>
    <col min="5" max="5" width="12" style="308" customWidth="1"/>
    <col min="6" max="6" width="16.36328125" style="404" customWidth="1"/>
    <col min="7" max="7" width="30.08984375" style="288" customWidth="1"/>
    <col min="8" max="8" width="13.36328125" style="8" customWidth="1"/>
    <col min="9" max="9" width="16.36328125" style="3" bestFit="1" customWidth="1"/>
    <col min="10" max="16384" width="9.08984375" style="3"/>
  </cols>
  <sheetData>
    <row r="1" spans="1:8" ht="28.5" customHeight="1" x14ac:dyDescent="0.25">
      <c r="A1" s="506" t="s">
        <v>351</v>
      </c>
      <c r="B1" s="507"/>
      <c r="C1" s="507"/>
      <c r="D1" s="507"/>
      <c r="E1" s="508"/>
      <c r="F1" s="509"/>
      <c r="G1" s="510"/>
    </row>
    <row r="2" spans="1:8" ht="15.75" customHeight="1" thickBot="1" x14ac:dyDescent="0.3">
      <c r="A2" s="300"/>
      <c r="B2" s="301"/>
      <c r="C2" s="301"/>
      <c r="D2" s="301"/>
      <c r="E2" s="304"/>
      <c r="F2" s="402"/>
      <c r="G2" s="393"/>
    </row>
    <row r="3" spans="1:8" s="235" customFormat="1" ht="16.25" customHeight="1" x14ac:dyDescent="0.25">
      <c r="A3" s="386"/>
      <c r="B3" s="387"/>
      <c r="C3" s="388"/>
      <c r="D3" s="389"/>
      <c r="E3" s="390"/>
      <c r="F3" s="403"/>
      <c r="G3" s="391"/>
      <c r="H3" s="8"/>
    </row>
    <row r="4" spans="1:8" ht="12.75" customHeight="1" x14ac:dyDescent="0.25">
      <c r="D4" s="3"/>
      <c r="E4" s="363"/>
      <c r="G4" s="364">
        <f>G262</f>
        <v>23022332.505451679</v>
      </c>
    </row>
    <row r="5" spans="1:8" s="276" customFormat="1" ht="12.75" customHeight="1" x14ac:dyDescent="0.25">
      <c r="A5" s="139" t="s">
        <v>0</v>
      </c>
      <c r="B5" s="139"/>
      <c r="C5" s="139" t="s">
        <v>1</v>
      </c>
      <c r="D5" s="140" t="s">
        <v>2</v>
      </c>
      <c r="E5" s="239" t="s">
        <v>3</v>
      </c>
      <c r="F5" s="405" t="s">
        <v>4</v>
      </c>
      <c r="G5" s="365" t="s">
        <v>120</v>
      </c>
      <c r="H5" s="8"/>
    </row>
    <row r="6" spans="1:8" ht="12.75" customHeight="1" x14ac:dyDescent="0.25">
      <c r="A6" s="142"/>
      <c r="B6" s="142"/>
      <c r="C6" s="142"/>
      <c r="D6" s="143"/>
      <c r="E6" s="305"/>
      <c r="F6" s="406"/>
      <c r="G6" s="366"/>
    </row>
    <row r="7" spans="1:8" ht="13.25" customHeight="1" x14ac:dyDescent="0.25">
      <c r="A7" s="330" t="s">
        <v>247</v>
      </c>
      <c r="B7" s="241" t="s">
        <v>139</v>
      </c>
      <c r="C7" s="331"/>
      <c r="D7" s="332"/>
      <c r="E7" s="332"/>
      <c r="F7" s="407"/>
      <c r="G7" s="367"/>
    </row>
    <row r="8" spans="1:8" ht="13.4" customHeight="1" x14ac:dyDescent="0.25">
      <c r="A8" s="333" t="s">
        <v>121</v>
      </c>
      <c r="B8" s="334" t="s">
        <v>122</v>
      </c>
      <c r="C8" s="335"/>
      <c r="D8" s="336"/>
      <c r="E8" s="336"/>
      <c r="F8" s="408"/>
      <c r="G8" s="368"/>
    </row>
    <row r="9" spans="1:8" ht="12.75" customHeight="1" outlineLevel="1" x14ac:dyDescent="0.25">
      <c r="A9" s="146"/>
      <c r="B9" s="148"/>
      <c r="C9" s="147"/>
      <c r="D9" s="149"/>
      <c r="E9" s="306"/>
      <c r="F9" s="409"/>
      <c r="G9" s="369"/>
    </row>
    <row r="10" spans="1:8" ht="12.75" customHeight="1" outlineLevel="1" x14ac:dyDescent="0.25">
      <c r="A10" s="148" t="s">
        <v>5</v>
      </c>
      <c r="B10" s="146"/>
      <c r="C10" s="147" t="s">
        <v>6</v>
      </c>
      <c r="D10" s="149"/>
      <c r="E10" s="306"/>
      <c r="F10" s="409"/>
      <c r="G10" s="369"/>
    </row>
    <row r="11" spans="1:8" ht="12.75" customHeight="1" outlineLevel="1" x14ac:dyDescent="0.25">
      <c r="A11" s="146"/>
      <c r="B11" s="148"/>
      <c r="C11" s="147"/>
      <c r="D11" s="149"/>
      <c r="E11" s="306"/>
      <c r="F11" s="409"/>
      <c r="G11" s="369"/>
    </row>
    <row r="12" spans="1:8" ht="12.75" customHeight="1" outlineLevel="1" x14ac:dyDescent="0.25">
      <c r="A12" s="146"/>
      <c r="B12" s="148" t="s">
        <v>7</v>
      </c>
      <c r="C12" s="150" t="s">
        <v>8</v>
      </c>
      <c r="D12" s="149" t="s">
        <v>9</v>
      </c>
      <c r="E12" s="306">
        <v>36</v>
      </c>
      <c r="F12" s="409"/>
      <c r="G12" s="370">
        <f>E12*F12</f>
        <v>0</v>
      </c>
    </row>
    <row r="13" spans="1:8" ht="12.75" customHeight="1" outlineLevel="1" x14ac:dyDescent="0.25">
      <c r="A13" s="146"/>
      <c r="B13" s="148"/>
      <c r="C13" s="147"/>
      <c r="D13" s="149"/>
      <c r="E13" s="306">
        <v>0</v>
      </c>
      <c r="F13" s="409"/>
      <c r="G13" s="370"/>
    </row>
    <row r="14" spans="1:8" ht="12.75" customHeight="1" outlineLevel="1" x14ac:dyDescent="0.25">
      <c r="A14" s="146"/>
      <c r="B14" s="148" t="s">
        <v>10</v>
      </c>
      <c r="C14" s="150" t="s">
        <v>11</v>
      </c>
      <c r="D14" s="149" t="s">
        <v>9</v>
      </c>
      <c r="E14" s="306">
        <v>36</v>
      </c>
      <c r="F14" s="409"/>
      <c r="G14" s="370">
        <f>E14*F14</f>
        <v>0</v>
      </c>
    </row>
    <row r="15" spans="1:8" ht="12.75" customHeight="1" outlineLevel="1" x14ac:dyDescent="0.25">
      <c r="A15" s="146"/>
      <c r="B15" s="148"/>
      <c r="C15" s="147"/>
      <c r="D15" s="149"/>
      <c r="E15" s="306">
        <v>0</v>
      </c>
      <c r="F15" s="409"/>
      <c r="G15" s="370"/>
    </row>
    <row r="16" spans="1:8" ht="12.75" customHeight="1" outlineLevel="1" x14ac:dyDescent="0.25">
      <c r="A16" s="148" t="s">
        <v>12</v>
      </c>
      <c r="B16" s="146"/>
      <c r="C16" s="147" t="s">
        <v>13</v>
      </c>
      <c r="D16" s="149"/>
      <c r="E16" s="306">
        <v>0</v>
      </c>
      <c r="F16" s="409"/>
      <c r="G16" s="370"/>
    </row>
    <row r="17" spans="1:8" ht="12.75" customHeight="1" outlineLevel="1" x14ac:dyDescent="0.25">
      <c r="A17" s="146"/>
      <c r="B17" s="148"/>
      <c r="C17" s="147"/>
      <c r="D17" s="149"/>
      <c r="E17" s="306">
        <v>0</v>
      </c>
      <c r="F17" s="409"/>
      <c r="G17" s="370"/>
    </row>
    <row r="18" spans="1:8" ht="12.75" customHeight="1" outlineLevel="1" x14ac:dyDescent="0.25">
      <c r="A18" s="146"/>
      <c r="B18" s="148" t="s">
        <v>14</v>
      </c>
      <c r="C18" s="150" t="s">
        <v>15</v>
      </c>
      <c r="D18" s="149" t="s">
        <v>16</v>
      </c>
      <c r="E18" s="306">
        <v>1</v>
      </c>
      <c r="F18" s="409"/>
      <c r="G18" s="370">
        <f>E18*F18</f>
        <v>0</v>
      </c>
    </row>
    <row r="19" spans="1:8" ht="12.75" customHeight="1" outlineLevel="1" x14ac:dyDescent="0.25">
      <c r="A19" s="146"/>
      <c r="B19" s="148"/>
      <c r="C19" s="147"/>
      <c r="D19" s="149"/>
      <c r="E19" s="278">
        <v>0</v>
      </c>
      <c r="F19" s="409"/>
      <c r="G19" s="280"/>
      <c r="H19" s="302"/>
    </row>
    <row r="20" spans="1:8" ht="12.75" customHeight="1" outlineLevel="1" x14ac:dyDescent="0.25">
      <c r="A20" s="146"/>
      <c r="B20" s="148" t="s">
        <v>17</v>
      </c>
      <c r="C20" s="150" t="s">
        <v>18</v>
      </c>
      <c r="D20" s="149" t="s">
        <v>16</v>
      </c>
      <c r="E20" s="306">
        <v>1</v>
      </c>
      <c r="F20" s="409"/>
      <c r="G20" s="370">
        <f>E20*F20</f>
        <v>0</v>
      </c>
    </row>
    <row r="21" spans="1:8" ht="12.75" customHeight="1" outlineLevel="1" x14ac:dyDescent="0.25">
      <c r="A21" s="146"/>
      <c r="B21" s="148"/>
      <c r="C21" s="147"/>
      <c r="D21" s="149"/>
      <c r="E21" s="306">
        <v>0</v>
      </c>
      <c r="F21" s="409"/>
      <c r="G21" s="370"/>
    </row>
    <row r="22" spans="1:8" ht="12.75" customHeight="1" outlineLevel="1" x14ac:dyDescent="0.25">
      <c r="A22" s="146"/>
      <c r="B22" s="148" t="s">
        <v>19</v>
      </c>
      <c r="C22" s="150" t="s">
        <v>20</v>
      </c>
      <c r="D22" s="149" t="s">
        <v>16</v>
      </c>
      <c r="E22" s="306">
        <v>0.55555555555555558</v>
      </c>
      <c r="F22" s="409"/>
      <c r="G22" s="370">
        <f t="shared" ref="G22:G60" si="0">E22*F22</f>
        <v>0</v>
      </c>
    </row>
    <row r="23" spans="1:8" ht="12.75" customHeight="1" outlineLevel="1" x14ac:dyDescent="0.25">
      <c r="A23" s="146"/>
      <c r="B23" s="148"/>
      <c r="C23" s="147"/>
      <c r="D23" s="149"/>
      <c r="E23" s="306">
        <v>0</v>
      </c>
      <c r="F23" s="409"/>
      <c r="G23" s="370"/>
    </row>
    <row r="24" spans="1:8" ht="12.75" customHeight="1" outlineLevel="1" x14ac:dyDescent="0.25">
      <c r="A24" s="146"/>
      <c r="B24" s="148" t="s">
        <v>21</v>
      </c>
      <c r="C24" s="150" t="s">
        <v>22</v>
      </c>
      <c r="D24" s="149" t="s">
        <v>9</v>
      </c>
      <c r="E24" s="306">
        <v>36</v>
      </c>
      <c r="F24" s="409"/>
      <c r="G24" s="370">
        <f t="shared" si="0"/>
        <v>0</v>
      </c>
    </row>
    <row r="25" spans="1:8" ht="12.75" customHeight="1" outlineLevel="1" x14ac:dyDescent="0.25">
      <c r="A25" s="146"/>
      <c r="B25" s="148"/>
      <c r="C25" s="147"/>
      <c r="D25" s="149"/>
      <c r="E25" s="306">
        <v>0</v>
      </c>
      <c r="F25" s="409"/>
      <c r="G25" s="370"/>
    </row>
    <row r="26" spans="1:8" ht="25.5" customHeight="1" outlineLevel="1" x14ac:dyDescent="0.25">
      <c r="A26" s="148" t="s">
        <v>23</v>
      </c>
      <c r="B26" s="146"/>
      <c r="C26" s="147" t="s">
        <v>24</v>
      </c>
      <c r="D26" s="149"/>
      <c r="E26" s="306">
        <v>0</v>
      </c>
      <c r="F26" s="409"/>
      <c r="G26" s="369"/>
    </row>
    <row r="27" spans="1:8" ht="12.75" customHeight="1" outlineLevel="1" x14ac:dyDescent="0.25">
      <c r="A27" s="146"/>
      <c r="B27" s="148"/>
      <c r="C27" s="147"/>
      <c r="D27" s="149"/>
      <c r="E27" s="306">
        <v>0</v>
      </c>
      <c r="F27" s="409"/>
      <c r="G27" s="369"/>
    </row>
    <row r="28" spans="1:8" ht="12.75" customHeight="1" outlineLevel="1" x14ac:dyDescent="0.25">
      <c r="A28" s="146"/>
      <c r="B28" s="148" t="s">
        <v>25</v>
      </c>
      <c r="C28" s="150" t="s">
        <v>26</v>
      </c>
      <c r="D28" s="149" t="s">
        <v>171</v>
      </c>
      <c r="E28" s="306">
        <v>10</v>
      </c>
      <c r="F28" s="409"/>
      <c r="G28" s="370">
        <f t="shared" si="0"/>
        <v>0</v>
      </c>
    </row>
    <row r="29" spans="1:8" ht="12.75" customHeight="1" outlineLevel="1" x14ac:dyDescent="0.25">
      <c r="A29" s="146"/>
      <c r="B29" s="148"/>
      <c r="C29" s="147"/>
      <c r="D29" s="149"/>
      <c r="E29" s="278">
        <v>0</v>
      </c>
      <c r="F29" s="409"/>
      <c r="G29" s="280"/>
      <c r="H29" s="302"/>
    </row>
    <row r="30" spans="1:8" ht="12.75" customHeight="1" outlineLevel="1" x14ac:dyDescent="0.25">
      <c r="A30" s="148" t="s">
        <v>395</v>
      </c>
      <c r="B30" s="146"/>
      <c r="C30" s="147" t="s">
        <v>30</v>
      </c>
      <c r="D30" s="149"/>
      <c r="E30" s="306">
        <v>0</v>
      </c>
      <c r="F30" s="409"/>
      <c r="G30" s="370"/>
    </row>
    <row r="31" spans="1:8" ht="12.75" customHeight="1" outlineLevel="1" x14ac:dyDescent="0.25">
      <c r="A31" s="148"/>
      <c r="B31" s="146"/>
      <c r="C31" s="147"/>
      <c r="D31" s="149" t="s">
        <v>400</v>
      </c>
      <c r="E31" s="306">
        <v>1</v>
      </c>
      <c r="F31" s="409"/>
      <c r="G31" s="370"/>
    </row>
    <row r="32" spans="1:8" ht="12.75" customHeight="1" outlineLevel="1" x14ac:dyDescent="0.25">
      <c r="A32" s="146"/>
      <c r="B32" s="148" t="s">
        <v>396</v>
      </c>
      <c r="C32" s="150" t="s">
        <v>31</v>
      </c>
      <c r="D32" s="149"/>
      <c r="E32" s="306">
        <v>0</v>
      </c>
      <c r="F32" s="409"/>
      <c r="G32" s="370"/>
    </row>
    <row r="33" spans="1:9" ht="12.75" customHeight="1" outlineLevel="1" x14ac:dyDescent="0.25">
      <c r="A33" s="146"/>
      <c r="B33" s="148"/>
      <c r="C33" s="150"/>
      <c r="D33" s="149"/>
      <c r="E33" s="306">
        <v>0</v>
      </c>
      <c r="F33" s="410"/>
      <c r="G33" s="370"/>
    </row>
    <row r="34" spans="1:9" ht="12.75" customHeight="1" outlineLevel="1" x14ac:dyDescent="0.25">
      <c r="A34" s="146"/>
      <c r="B34" s="148" t="s">
        <v>397</v>
      </c>
      <c r="C34" s="150" t="s">
        <v>32</v>
      </c>
      <c r="D34" s="149"/>
      <c r="E34" s="306">
        <v>0</v>
      </c>
      <c r="F34" s="409"/>
      <c r="G34" s="370"/>
    </row>
    <row r="35" spans="1:9" ht="21" customHeight="1" outlineLevel="1" x14ac:dyDescent="0.25">
      <c r="A35" s="146"/>
      <c r="B35" s="148"/>
      <c r="C35" s="150" t="s">
        <v>398</v>
      </c>
      <c r="D35" s="149" t="s">
        <v>400</v>
      </c>
      <c r="E35" s="306">
        <v>1</v>
      </c>
      <c r="F35" s="410"/>
      <c r="G35" s="370">
        <f>E35*F35</f>
        <v>0</v>
      </c>
    </row>
    <row r="36" spans="1:9" ht="18.649999999999999" customHeight="1" outlineLevel="1" x14ac:dyDescent="0.25">
      <c r="A36" s="146"/>
      <c r="B36" s="148"/>
      <c r="C36" s="150" t="s">
        <v>399</v>
      </c>
      <c r="D36" s="149" t="s">
        <v>9</v>
      </c>
      <c r="E36" s="306">
        <v>36</v>
      </c>
      <c r="F36" s="410"/>
      <c r="G36" s="370">
        <f>E36*F36</f>
        <v>0</v>
      </c>
    </row>
    <row r="37" spans="1:9" ht="13.25" customHeight="1" outlineLevel="1" x14ac:dyDescent="0.25">
      <c r="A37" s="146"/>
      <c r="B37" s="148"/>
      <c r="C37" s="147"/>
      <c r="D37" s="149"/>
      <c r="E37" s="278">
        <v>0</v>
      </c>
      <c r="F37" s="409"/>
      <c r="G37" s="280"/>
      <c r="H37" s="302"/>
    </row>
    <row r="38" spans="1:9" ht="12.75" customHeight="1" outlineLevel="1" x14ac:dyDescent="0.25">
      <c r="A38" s="148" t="s">
        <v>33</v>
      </c>
      <c r="B38" s="146"/>
      <c r="C38" s="147" t="s">
        <v>34</v>
      </c>
      <c r="D38" s="149"/>
      <c r="E38" s="306">
        <v>0</v>
      </c>
      <c r="F38" s="409"/>
      <c r="G38" s="370"/>
    </row>
    <row r="39" spans="1:9" ht="12.75" customHeight="1" outlineLevel="1" x14ac:dyDescent="0.25">
      <c r="A39" s="146"/>
      <c r="B39" s="148"/>
      <c r="C39" s="147"/>
      <c r="D39" s="149"/>
      <c r="E39" s="306">
        <v>0</v>
      </c>
      <c r="F39" s="409"/>
      <c r="G39" s="370"/>
      <c r="I39" s="138"/>
    </row>
    <row r="40" spans="1:9" ht="12.75" customHeight="1" outlineLevel="1" x14ac:dyDescent="0.25">
      <c r="A40" s="146"/>
      <c r="B40" s="148" t="s">
        <v>35</v>
      </c>
      <c r="C40" s="147" t="s">
        <v>36</v>
      </c>
      <c r="D40" s="149"/>
      <c r="E40" s="306">
        <v>0</v>
      </c>
      <c r="F40" s="409"/>
      <c r="G40" s="370"/>
    </row>
    <row r="41" spans="1:9" ht="12.75" customHeight="1" outlineLevel="1" x14ac:dyDescent="0.25">
      <c r="A41" s="146"/>
      <c r="B41" s="148"/>
      <c r="C41" s="147"/>
      <c r="D41" s="149"/>
      <c r="E41" s="306">
        <v>0</v>
      </c>
      <c r="F41" s="409"/>
      <c r="G41" s="370"/>
    </row>
    <row r="42" spans="1:9" ht="12.75" customHeight="1" outlineLevel="1" x14ac:dyDescent="0.25">
      <c r="A42" s="146"/>
      <c r="B42" s="148"/>
      <c r="C42" s="150" t="s">
        <v>254</v>
      </c>
      <c r="D42" s="149" t="s">
        <v>167</v>
      </c>
      <c r="E42" s="306">
        <v>279.00844372453929</v>
      </c>
      <c r="F42" s="410"/>
      <c r="G42" s="370">
        <f>E42*F42</f>
        <v>0</v>
      </c>
    </row>
    <row r="43" spans="1:9" ht="12.75" customHeight="1" outlineLevel="1" x14ac:dyDescent="0.25">
      <c r="A43" s="146"/>
      <c r="B43" s="148"/>
      <c r="C43" s="150" t="s">
        <v>255</v>
      </c>
      <c r="D43" s="149" t="s">
        <v>167</v>
      </c>
      <c r="E43" s="306">
        <v>138</v>
      </c>
      <c r="F43" s="410"/>
      <c r="G43" s="370">
        <f t="shared" si="0"/>
        <v>0</v>
      </c>
    </row>
    <row r="44" spans="1:9" ht="12.75" customHeight="1" outlineLevel="1" x14ac:dyDescent="0.25">
      <c r="A44" s="146"/>
      <c r="B44" s="148"/>
      <c r="C44" s="150" t="s">
        <v>256</v>
      </c>
      <c r="D44" s="149" t="s">
        <v>167</v>
      </c>
      <c r="E44" s="306">
        <v>77</v>
      </c>
      <c r="F44" s="410"/>
      <c r="G44" s="370">
        <f t="shared" si="0"/>
        <v>0</v>
      </c>
    </row>
    <row r="45" spans="1:9" ht="12.75" customHeight="1" outlineLevel="1" x14ac:dyDescent="0.25">
      <c r="A45" s="146"/>
      <c r="B45" s="148"/>
      <c r="C45" s="147"/>
      <c r="D45" s="149"/>
      <c r="E45" s="306">
        <v>0</v>
      </c>
      <c r="F45" s="409"/>
      <c r="G45" s="370"/>
      <c r="I45" s="138"/>
    </row>
    <row r="46" spans="1:9" ht="12.75" customHeight="1" outlineLevel="1" x14ac:dyDescent="0.25">
      <c r="A46" s="146"/>
      <c r="B46" s="148" t="s">
        <v>37</v>
      </c>
      <c r="C46" s="147" t="s">
        <v>187</v>
      </c>
      <c r="D46" s="149"/>
      <c r="E46" s="306">
        <v>0</v>
      </c>
      <c r="F46" s="409"/>
      <c r="G46" s="370"/>
    </row>
    <row r="47" spans="1:9" ht="12.75" customHeight="1" outlineLevel="1" x14ac:dyDescent="0.25">
      <c r="A47" s="146"/>
      <c r="B47" s="148"/>
      <c r="C47" s="147"/>
      <c r="D47" s="149"/>
      <c r="E47" s="306">
        <v>0</v>
      </c>
      <c r="F47" s="409"/>
      <c r="G47" s="370"/>
    </row>
    <row r="48" spans="1:9" ht="12.75" customHeight="1" outlineLevel="1" x14ac:dyDescent="0.25">
      <c r="A48" s="146"/>
      <c r="B48" s="148"/>
      <c r="C48" s="150" t="s">
        <v>268</v>
      </c>
      <c r="D48" s="149" t="s">
        <v>167</v>
      </c>
      <c r="E48" s="306">
        <v>35</v>
      </c>
      <c r="F48" s="410"/>
      <c r="G48" s="370">
        <f t="shared" si="0"/>
        <v>0</v>
      </c>
      <c r="I48" s="138"/>
    </row>
    <row r="49" spans="1:9" ht="12.75" customHeight="1" outlineLevel="1" x14ac:dyDescent="0.25">
      <c r="A49" s="146"/>
      <c r="B49" s="148"/>
      <c r="C49" s="150" t="s">
        <v>269</v>
      </c>
      <c r="D49" s="149" t="s">
        <v>167</v>
      </c>
      <c r="E49" s="306">
        <v>29</v>
      </c>
      <c r="F49" s="410"/>
      <c r="G49" s="370">
        <f t="shared" si="0"/>
        <v>0</v>
      </c>
    </row>
    <row r="50" spans="1:9" ht="12.75" customHeight="1" outlineLevel="1" x14ac:dyDescent="0.25">
      <c r="A50" s="146"/>
      <c r="B50" s="148"/>
      <c r="C50" s="150" t="s">
        <v>270</v>
      </c>
      <c r="D50" s="149" t="s">
        <v>167</v>
      </c>
      <c r="E50" s="306">
        <v>29</v>
      </c>
      <c r="F50" s="410"/>
      <c r="G50" s="370">
        <f>E50*F50</f>
        <v>0</v>
      </c>
      <c r="I50" s="138"/>
    </row>
    <row r="51" spans="1:9" ht="12.75" customHeight="1" outlineLevel="1" x14ac:dyDescent="0.25">
      <c r="A51" s="146"/>
      <c r="B51" s="148"/>
      <c r="C51" s="150" t="s">
        <v>271</v>
      </c>
      <c r="D51" s="149" t="s">
        <v>167</v>
      </c>
      <c r="E51" s="306">
        <v>31</v>
      </c>
      <c r="F51" s="410"/>
      <c r="G51" s="370">
        <f t="shared" si="0"/>
        <v>0</v>
      </c>
    </row>
    <row r="52" spans="1:9" ht="12.75" customHeight="1" outlineLevel="1" x14ac:dyDescent="0.25">
      <c r="A52" s="146"/>
      <c r="B52" s="148"/>
      <c r="C52" s="150" t="s">
        <v>272</v>
      </c>
      <c r="D52" s="149"/>
      <c r="E52" s="306">
        <v>0</v>
      </c>
      <c r="F52" s="409"/>
      <c r="G52" s="370"/>
    </row>
    <row r="53" spans="1:9" ht="12.75" customHeight="1" outlineLevel="1" x14ac:dyDescent="0.25">
      <c r="A53" s="146"/>
      <c r="B53" s="148"/>
      <c r="C53" s="150" t="s">
        <v>184</v>
      </c>
      <c r="D53" s="149" t="s">
        <v>167</v>
      </c>
      <c r="E53" s="306">
        <v>6</v>
      </c>
      <c r="F53" s="410"/>
      <c r="G53" s="370">
        <f t="shared" si="0"/>
        <v>0</v>
      </c>
      <c r="I53" s="138"/>
    </row>
    <row r="54" spans="1:9" ht="12.75" customHeight="1" outlineLevel="1" x14ac:dyDescent="0.25">
      <c r="A54" s="146"/>
      <c r="B54" s="148"/>
      <c r="C54" s="150" t="s">
        <v>185</v>
      </c>
      <c r="D54" s="149" t="s">
        <v>167</v>
      </c>
      <c r="E54" s="306">
        <v>81</v>
      </c>
      <c r="F54" s="410"/>
      <c r="G54" s="370">
        <f t="shared" si="0"/>
        <v>0</v>
      </c>
    </row>
    <row r="55" spans="1:9" ht="12.75" customHeight="1" outlineLevel="1" x14ac:dyDescent="0.25">
      <c r="A55" s="146"/>
      <c r="B55" s="148"/>
      <c r="C55" s="150" t="s">
        <v>186</v>
      </c>
      <c r="D55" s="149" t="s">
        <v>167</v>
      </c>
      <c r="E55" s="306">
        <v>52</v>
      </c>
      <c r="F55" s="410"/>
      <c r="G55" s="370">
        <f t="shared" si="0"/>
        <v>0</v>
      </c>
    </row>
    <row r="56" spans="1:9" ht="12.75" customHeight="1" outlineLevel="1" x14ac:dyDescent="0.25">
      <c r="A56" s="146"/>
      <c r="B56" s="148"/>
      <c r="C56" s="147"/>
      <c r="D56" s="149"/>
      <c r="E56" s="306">
        <v>0</v>
      </c>
      <c r="F56" s="409"/>
      <c r="G56" s="370"/>
    </row>
    <row r="57" spans="1:9" ht="12.75" customHeight="1" outlineLevel="1" x14ac:dyDescent="0.25">
      <c r="A57" s="146"/>
      <c r="B57" s="148" t="s">
        <v>38</v>
      </c>
      <c r="C57" s="147" t="s">
        <v>39</v>
      </c>
      <c r="D57" s="149"/>
      <c r="E57" s="306">
        <v>0</v>
      </c>
      <c r="F57" s="409"/>
      <c r="G57" s="370"/>
    </row>
    <row r="58" spans="1:9" ht="12.75" customHeight="1" outlineLevel="1" x14ac:dyDescent="0.25">
      <c r="A58" s="146"/>
      <c r="B58" s="148"/>
      <c r="C58" s="147"/>
      <c r="D58" s="149"/>
      <c r="E58" s="306">
        <v>0</v>
      </c>
      <c r="F58" s="409"/>
      <c r="G58" s="370"/>
    </row>
    <row r="59" spans="1:9" ht="12.75" customHeight="1" outlineLevel="1" x14ac:dyDescent="0.25">
      <c r="A59" s="146"/>
      <c r="B59" s="148"/>
      <c r="C59" s="150" t="s">
        <v>116</v>
      </c>
      <c r="D59" s="149" t="s">
        <v>27</v>
      </c>
      <c r="E59" s="306">
        <v>1</v>
      </c>
      <c r="F59" s="410">
        <v>90000</v>
      </c>
      <c r="G59" s="370">
        <f t="shared" si="0"/>
        <v>90000</v>
      </c>
    </row>
    <row r="60" spans="1:9" ht="12.75" customHeight="1" outlineLevel="1" x14ac:dyDescent="0.25">
      <c r="A60" s="146"/>
      <c r="B60" s="148"/>
      <c r="C60" s="150" t="s">
        <v>117</v>
      </c>
      <c r="D60" s="149" t="s">
        <v>129</v>
      </c>
      <c r="E60" s="306">
        <v>90000</v>
      </c>
      <c r="F60" s="432"/>
      <c r="G60" s="370">
        <f t="shared" si="0"/>
        <v>0</v>
      </c>
    </row>
    <row r="61" spans="1:9" ht="12.75" customHeight="1" outlineLevel="1" x14ac:dyDescent="0.25">
      <c r="A61" s="146"/>
      <c r="B61" s="148"/>
      <c r="C61" s="150"/>
      <c r="D61" s="149"/>
      <c r="E61" s="306"/>
      <c r="F61" s="411"/>
      <c r="G61" s="370"/>
    </row>
    <row r="62" spans="1:9" ht="12.75" customHeight="1" outlineLevel="1" x14ac:dyDescent="0.25">
      <c r="A62" s="151" t="s">
        <v>375</v>
      </c>
      <c r="B62" s="274"/>
      <c r="C62" s="152" t="s">
        <v>29</v>
      </c>
      <c r="D62" s="281"/>
      <c r="E62" s="306">
        <v>0</v>
      </c>
      <c r="F62" s="412"/>
      <c r="G62" s="370"/>
    </row>
    <row r="63" spans="1:9" ht="12.75" customHeight="1" outlineLevel="1" x14ac:dyDescent="0.25">
      <c r="A63" s="151"/>
      <c r="B63" s="274"/>
      <c r="C63" s="152"/>
      <c r="D63" s="281"/>
      <c r="E63" s="306">
        <v>0</v>
      </c>
      <c r="F63" s="412"/>
      <c r="G63" s="370"/>
    </row>
    <row r="64" spans="1:9" ht="12.75" customHeight="1" outlineLevel="1" x14ac:dyDescent="0.25">
      <c r="A64" s="151"/>
      <c r="B64" s="274"/>
      <c r="C64" s="282" t="s">
        <v>313</v>
      </c>
      <c r="D64" s="8" t="s">
        <v>325</v>
      </c>
      <c r="E64" s="306">
        <v>1</v>
      </c>
      <c r="F64" s="412">
        <v>450000</v>
      </c>
      <c r="G64" s="370">
        <f t="shared" ref="G64" si="1">E64*F64</f>
        <v>450000</v>
      </c>
    </row>
    <row r="65" spans="1:7" ht="12.75" customHeight="1" outlineLevel="1" x14ac:dyDescent="0.25">
      <c r="A65" s="151"/>
      <c r="B65" s="274"/>
      <c r="C65" s="282" t="s">
        <v>377</v>
      </c>
      <c r="D65" s="149" t="s">
        <v>129</v>
      </c>
      <c r="E65" s="306">
        <v>450000</v>
      </c>
      <c r="F65" s="432"/>
      <c r="G65" s="370">
        <f t="shared" ref="G65:G66" si="2">E65*F65</f>
        <v>0</v>
      </c>
    </row>
    <row r="66" spans="1:7" ht="12.75" customHeight="1" outlineLevel="1" x14ac:dyDescent="0.25">
      <c r="A66" s="151"/>
      <c r="B66" s="274"/>
      <c r="C66" s="282" t="s">
        <v>314</v>
      </c>
      <c r="D66" s="8" t="s">
        <v>325</v>
      </c>
      <c r="E66" s="306">
        <v>1</v>
      </c>
      <c r="F66" s="412">
        <v>450000</v>
      </c>
      <c r="G66" s="370">
        <f t="shared" si="2"/>
        <v>450000</v>
      </c>
    </row>
    <row r="67" spans="1:7" ht="12.75" customHeight="1" outlineLevel="1" x14ac:dyDescent="0.25">
      <c r="A67" s="151"/>
      <c r="B67" s="274"/>
      <c r="C67" s="282" t="s">
        <v>378</v>
      </c>
      <c r="D67" s="149" t="s">
        <v>129</v>
      </c>
      <c r="E67" s="306">
        <v>450000</v>
      </c>
      <c r="F67" s="432"/>
      <c r="G67" s="370">
        <f t="shared" ref="G67" si="3">E67*F67</f>
        <v>0</v>
      </c>
    </row>
    <row r="68" spans="1:7" ht="12.75" customHeight="1" outlineLevel="1" x14ac:dyDescent="0.25">
      <c r="A68" s="151"/>
      <c r="B68" s="274"/>
      <c r="C68" s="152"/>
      <c r="D68" s="281"/>
      <c r="E68" s="306">
        <v>0</v>
      </c>
      <c r="F68" s="412"/>
      <c r="G68" s="370"/>
    </row>
    <row r="69" spans="1:7" ht="12.75" customHeight="1" outlineLevel="1" x14ac:dyDescent="0.25">
      <c r="A69" s="151" t="s">
        <v>376</v>
      </c>
      <c r="B69" s="274"/>
      <c r="C69" s="152" t="s">
        <v>315</v>
      </c>
      <c r="D69" s="281"/>
      <c r="E69" s="306">
        <v>0</v>
      </c>
      <c r="F69" s="412"/>
      <c r="G69" s="370"/>
    </row>
    <row r="70" spans="1:7" ht="12.75" customHeight="1" outlineLevel="1" x14ac:dyDescent="0.25">
      <c r="A70" s="151"/>
      <c r="B70" s="274"/>
      <c r="C70" s="152"/>
      <c r="D70" s="281"/>
      <c r="E70" s="306">
        <v>0</v>
      </c>
      <c r="F70" s="412"/>
      <c r="G70" s="370"/>
    </row>
    <row r="71" spans="1:7" ht="12.75" customHeight="1" outlineLevel="1" x14ac:dyDescent="0.25">
      <c r="A71" s="151"/>
      <c r="B71" s="274"/>
      <c r="C71" s="282" t="s">
        <v>316</v>
      </c>
      <c r="D71" s="281" t="s">
        <v>325</v>
      </c>
      <c r="E71" s="306">
        <v>1</v>
      </c>
      <c r="F71" s="412">
        <v>100000</v>
      </c>
      <c r="G71" s="370">
        <f t="shared" ref="G71" si="4">E71*F71</f>
        <v>100000</v>
      </c>
    </row>
    <row r="72" spans="1:7" ht="12.75" customHeight="1" outlineLevel="1" x14ac:dyDescent="0.25">
      <c r="A72" s="151"/>
      <c r="B72" s="274"/>
      <c r="C72" s="282" t="s">
        <v>379</v>
      </c>
      <c r="D72" s="149" t="s">
        <v>129</v>
      </c>
      <c r="E72" s="306">
        <v>100000</v>
      </c>
      <c r="F72" s="432"/>
      <c r="G72" s="370">
        <f t="shared" ref="G72" si="5">E72*F72</f>
        <v>0</v>
      </c>
    </row>
    <row r="73" spans="1:7" ht="12.75" customHeight="1" outlineLevel="1" x14ac:dyDescent="0.25">
      <c r="A73" s="151"/>
      <c r="B73" s="274"/>
      <c r="C73" s="152"/>
      <c r="D73" s="281"/>
      <c r="E73" s="306">
        <v>0</v>
      </c>
      <c r="F73" s="412"/>
      <c r="G73" s="370"/>
    </row>
    <row r="74" spans="1:7" ht="12.75" customHeight="1" outlineLevel="1" x14ac:dyDescent="0.25">
      <c r="A74" s="151" t="s">
        <v>380</v>
      </c>
      <c r="B74" s="274"/>
      <c r="C74" s="152" t="s">
        <v>317</v>
      </c>
      <c r="D74" s="281"/>
      <c r="E74" s="306">
        <v>0</v>
      </c>
      <c r="F74" s="412"/>
      <c r="G74" s="370"/>
    </row>
    <row r="75" spans="1:7" ht="12.75" customHeight="1" outlineLevel="1" x14ac:dyDescent="0.25">
      <c r="A75" s="151"/>
      <c r="B75" s="274"/>
      <c r="C75" s="152"/>
      <c r="D75" s="281"/>
      <c r="E75" s="306">
        <v>0</v>
      </c>
      <c r="F75" s="412"/>
      <c r="G75" s="370"/>
    </row>
    <row r="76" spans="1:7" ht="12.75" customHeight="1" outlineLevel="1" x14ac:dyDescent="0.25">
      <c r="A76" s="151"/>
      <c r="B76" s="274"/>
      <c r="C76" s="282" t="s">
        <v>318</v>
      </c>
      <c r="D76" s="281" t="s">
        <v>325</v>
      </c>
      <c r="E76" s="306">
        <v>1</v>
      </c>
      <c r="F76" s="412">
        <v>100000</v>
      </c>
      <c r="G76" s="370">
        <f t="shared" ref="G76" si="6">E76*F76</f>
        <v>100000</v>
      </c>
    </row>
    <row r="77" spans="1:7" ht="12.75" customHeight="1" outlineLevel="1" x14ac:dyDescent="0.25">
      <c r="A77" s="151"/>
      <c r="B77" s="274"/>
      <c r="C77" s="282" t="s">
        <v>384</v>
      </c>
      <c r="D77" s="149" t="s">
        <v>129</v>
      </c>
      <c r="E77" s="306">
        <v>100000</v>
      </c>
      <c r="F77" s="432"/>
      <c r="G77" s="370">
        <f t="shared" ref="G77" si="7">E77*F77</f>
        <v>0</v>
      </c>
    </row>
    <row r="78" spans="1:7" ht="12.75" customHeight="1" outlineLevel="1" x14ac:dyDescent="0.25">
      <c r="A78" s="151"/>
      <c r="B78" s="274"/>
      <c r="C78" s="152"/>
      <c r="D78" s="281"/>
      <c r="E78" s="306">
        <v>0</v>
      </c>
      <c r="F78" s="412"/>
      <c r="G78" s="370"/>
    </row>
    <row r="79" spans="1:7" ht="12.75" customHeight="1" outlineLevel="1" x14ac:dyDescent="0.25">
      <c r="A79" s="151" t="s">
        <v>381</v>
      </c>
      <c r="B79" s="274"/>
      <c r="C79" s="152" t="s">
        <v>319</v>
      </c>
      <c r="D79" s="281"/>
      <c r="E79" s="306">
        <v>0</v>
      </c>
      <c r="F79" s="412"/>
      <c r="G79" s="370"/>
    </row>
    <row r="80" spans="1:7" ht="12.75" customHeight="1" outlineLevel="1" x14ac:dyDescent="0.25">
      <c r="A80" s="151"/>
      <c r="B80" s="274"/>
      <c r="C80" s="152"/>
      <c r="D80" s="281"/>
      <c r="E80" s="306">
        <v>0</v>
      </c>
      <c r="F80" s="412"/>
      <c r="G80" s="370"/>
    </row>
    <row r="81" spans="1:7" ht="12.75" customHeight="1" outlineLevel="1" x14ac:dyDescent="0.25">
      <c r="A81" s="151"/>
      <c r="B81" s="274"/>
      <c r="C81" s="282" t="s">
        <v>320</v>
      </c>
      <c r="D81" s="281" t="s">
        <v>325</v>
      </c>
      <c r="E81" s="306">
        <v>1</v>
      </c>
      <c r="F81" s="412">
        <v>100000</v>
      </c>
      <c r="G81" s="370">
        <f t="shared" ref="G81" si="8">E81*F81</f>
        <v>100000</v>
      </c>
    </row>
    <row r="82" spans="1:7" ht="12.75" customHeight="1" outlineLevel="1" x14ac:dyDescent="0.25">
      <c r="A82" s="151"/>
      <c r="B82" s="274"/>
      <c r="C82" s="282" t="s">
        <v>385</v>
      </c>
      <c r="D82" s="149" t="s">
        <v>129</v>
      </c>
      <c r="E82" s="306">
        <v>100000</v>
      </c>
      <c r="F82" s="432"/>
      <c r="G82" s="370">
        <f t="shared" ref="G82" si="9">E82*F82</f>
        <v>0</v>
      </c>
    </row>
    <row r="83" spans="1:7" ht="12.75" customHeight="1" outlineLevel="1" x14ac:dyDescent="0.25">
      <c r="A83" s="151"/>
      <c r="B83" s="274"/>
      <c r="C83" s="152"/>
      <c r="D83" s="281"/>
      <c r="E83" s="306">
        <v>0</v>
      </c>
      <c r="F83" s="412"/>
      <c r="G83" s="370"/>
    </row>
    <row r="84" spans="1:7" ht="12.75" customHeight="1" outlineLevel="1" x14ac:dyDescent="0.25">
      <c r="A84" s="151" t="s">
        <v>382</v>
      </c>
      <c r="B84" s="274"/>
      <c r="C84" s="152" t="s">
        <v>321</v>
      </c>
      <c r="D84" s="281"/>
      <c r="E84" s="306">
        <v>0</v>
      </c>
      <c r="F84" s="412"/>
      <c r="G84" s="370"/>
    </row>
    <row r="85" spans="1:7" ht="12.75" customHeight="1" outlineLevel="1" x14ac:dyDescent="0.25">
      <c r="A85" s="151"/>
      <c r="B85" s="274"/>
      <c r="C85" s="152"/>
      <c r="D85" s="281"/>
      <c r="E85" s="306">
        <v>0</v>
      </c>
      <c r="F85" s="412"/>
      <c r="G85" s="370"/>
    </row>
    <row r="86" spans="1:7" ht="12.75" customHeight="1" outlineLevel="1" x14ac:dyDescent="0.25">
      <c r="A86" s="151"/>
      <c r="B86" s="274"/>
      <c r="C86" s="282" t="s">
        <v>322</v>
      </c>
      <c r="D86" s="281" t="s">
        <v>325</v>
      </c>
      <c r="E86" s="306">
        <v>1</v>
      </c>
      <c r="F86" s="412">
        <v>500000</v>
      </c>
      <c r="G86" s="370">
        <f t="shared" ref="G86" si="10">E86*F86</f>
        <v>500000</v>
      </c>
    </row>
    <row r="87" spans="1:7" ht="12.75" customHeight="1" outlineLevel="1" x14ac:dyDescent="0.25">
      <c r="A87" s="151"/>
      <c r="B87" s="274"/>
      <c r="C87" s="282" t="s">
        <v>386</v>
      </c>
      <c r="D87" s="149" t="s">
        <v>129</v>
      </c>
      <c r="E87" s="306">
        <v>500000</v>
      </c>
      <c r="F87" s="432"/>
      <c r="G87" s="370">
        <f t="shared" ref="G87" si="11">E87*F87</f>
        <v>0</v>
      </c>
    </row>
    <row r="88" spans="1:7" ht="12.75" customHeight="1" outlineLevel="1" x14ac:dyDescent="0.25">
      <c r="A88" s="151"/>
      <c r="B88" s="274"/>
      <c r="C88" s="152"/>
      <c r="D88" s="281"/>
      <c r="E88" s="306">
        <v>0</v>
      </c>
      <c r="F88" s="412"/>
      <c r="G88" s="370"/>
    </row>
    <row r="89" spans="1:7" ht="12.75" customHeight="1" outlineLevel="1" x14ac:dyDescent="0.25">
      <c r="A89" s="151" t="s">
        <v>383</v>
      </c>
      <c r="B89" s="274"/>
      <c r="C89" s="152" t="s">
        <v>323</v>
      </c>
      <c r="D89" s="281"/>
      <c r="E89" s="306">
        <v>0</v>
      </c>
      <c r="F89" s="412"/>
      <c r="G89" s="370"/>
    </row>
    <row r="90" spans="1:7" ht="12.75" customHeight="1" outlineLevel="1" x14ac:dyDescent="0.25">
      <c r="A90" s="151"/>
      <c r="B90" s="274"/>
      <c r="C90" s="152"/>
      <c r="D90" s="281"/>
      <c r="E90" s="306">
        <v>0</v>
      </c>
      <c r="F90" s="412"/>
      <c r="G90" s="370"/>
    </row>
    <row r="91" spans="1:7" ht="25.5" customHeight="1" outlineLevel="1" x14ac:dyDescent="0.25">
      <c r="A91" s="151"/>
      <c r="B91" s="274"/>
      <c r="C91" s="282" t="s">
        <v>324</v>
      </c>
      <c r="D91" s="281" t="s">
        <v>325</v>
      </c>
      <c r="E91" s="306">
        <v>1</v>
      </c>
      <c r="F91" s="412">
        <v>200000</v>
      </c>
      <c r="G91" s="370">
        <f t="shared" ref="G91" si="12">E91*F91</f>
        <v>200000</v>
      </c>
    </row>
    <row r="92" spans="1:7" ht="12.75" customHeight="1" outlineLevel="1" x14ac:dyDescent="0.25">
      <c r="A92" s="151"/>
      <c r="B92" s="274"/>
      <c r="C92" s="282" t="s">
        <v>387</v>
      </c>
      <c r="D92" s="149" t="s">
        <v>129</v>
      </c>
      <c r="E92" s="306">
        <v>200000</v>
      </c>
      <c r="F92" s="432"/>
      <c r="G92" s="370">
        <f t="shared" ref="G92" si="13">E92*F92</f>
        <v>0</v>
      </c>
    </row>
    <row r="93" spans="1:7" ht="12.75" customHeight="1" outlineLevel="1" thickBot="1" x14ac:dyDescent="0.3">
      <c r="A93" s="151"/>
      <c r="B93" s="274"/>
      <c r="C93" s="152"/>
      <c r="D93" s="281"/>
      <c r="E93" s="306">
        <v>0</v>
      </c>
      <c r="F93" s="412"/>
      <c r="G93" s="370"/>
    </row>
    <row r="94" spans="1:7" ht="13.5" customHeight="1" outlineLevel="1" thickBot="1" x14ac:dyDescent="0.3">
      <c r="A94" s="153" t="s">
        <v>166</v>
      </c>
      <c r="B94" s="154"/>
      <c r="C94" s="155"/>
      <c r="D94" s="136"/>
      <c r="E94" s="156"/>
      <c r="F94" s="413"/>
      <c r="G94" s="371">
        <f>SUBTOTAL(9,G9:G93)</f>
        <v>1990000</v>
      </c>
    </row>
    <row r="95" spans="1:7" ht="12.75" customHeight="1" x14ac:dyDescent="0.25">
      <c r="A95" s="333" t="s">
        <v>123</v>
      </c>
      <c r="B95" s="334" t="s">
        <v>124</v>
      </c>
      <c r="C95" s="335"/>
      <c r="D95" s="336"/>
      <c r="E95" s="337"/>
      <c r="F95" s="408"/>
      <c r="G95" s="368"/>
    </row>
    <row r="96" spans="1:7" ht="12.75" customHeight="1" outlineLevel="1" x14ac:dyDescent="0.25">
      <c r="A96" s="142"/>
      <c r="B96" s="146"/>
      <c r="C96" s="160"/>
      <c r="D96" s="161"/>
      <c r="E96" s="306">
        <v>0</v>
      </c>
      <c r="F96" s="414"/>
      <c r="G96" s="372"/>
    </row>
    <row r="97" spans="1:9" ht="12.75" customHeight="1" outlineLevel="1" x14ac:dyDescent="0.25">
      <c r="A97" s="148" t="s">
        <v>40</v>
      </c>
      <c r="B97" s="146"/>
      <c r="C97" s="147" t="s">
        <v>41</v>
      </c>
      <c r="D97" s="149"/>
      <c r="E97" s="306">
        <v>0</v>
      </c>
      <c r="F97" s="409"/>
      <c r="G97" s="370"/>
    </row>
    <row r="98" spans="1:9" ht="12.75" customHeight="1" outlineLevel="1" x14ac:dyDescent="0.25">
      <c r="A98" s="148"/>
      <c r="B98" s="146"/>
      <c r="C98" s="147"/>
      <c r="D98" s="149"/>
      <c r="E98" s="306">
        <v>0</v>
      </c>
      <c r="F98" s="409"/>
      <c r="G98" s="370"/>
    </row>
    <row r="99" spans="1:9" ht="12.75" customHeight="1" outlineLevel="1" x14ac:dyDescent="0.25">
      <c r="A99" s="146"/>
      <c r="B99" s="148" t="s">
        <v>42</v>
      </c>
      <c r="C99" s="150" t="s">
        <v>43</v>
      </c>
      <c r="D99" s="149" t="s">
        <v>16</v>
      </c>
      <c r="E99" s="306">
        <v>1</v>
      </c>
      <c r="F99" s="409"/>
      <c r="G99" s="370">
        <f t="shared" ref="G99:G103" si="14">E99*F99</f>
        <v>0</v>
      </c>
      <c r="I99" s="138"/>
    </row>
    <row r="100" spans="1:9" ht="12.75" customHeight="1" outlineLevel="1" x14ac:dyDescent="0.25">
      <c r="A100" s="146"/>
      <c r="B100" s="148"/>
      <c r="C100" s="150"/>
      <c r="D100" s="149"/>
      <c r="E100" s="306">
        <v>0</v>
      </c>
      <c r="F100" s="409"/>
      <c r="G100" s="370"/>
      <c r="I100" s="360"/>
    </row>
    <row r="101" spans="1:9" ht="12.75" customHeight="1" outlineLevel="1" x14ac:dyDescent="0.25">
      <c r="A101" s="146"/>
      <c r="B101" s="148" t="s">
        <v>44</v>
      </c>
      <c r="C101" s="150" t="s">
        <v>45</v>
      </c>
      <c r="D101" s="149" t="s">
        <v>16</v>
      </c>
      <c r="E101" s="306">
        <v>1</v>
      </c>
      <c r="F101" s="409"/>
      <c r="G101" s="370">
        <f t="shared" si="14"/>
        <v>0</v>
      </c>
    </row>
    <row r="102" spans="1:9" ht="12.75" customHeight="1" outlineLevel="1" x14ac:dyDescent="0.25">
      <c r="A102" s="146"/>
      <c r="B102" s="148"/>
      <c r="C102" s="150"/>
      <c r="D102" s="149"/>
      <c r="E102" s="306">
        <v>0</v>
      </c>
      <c r="F102" s="409"/>
      <c r="G102" s="370"/>
    </row>
    <row r="103" spans="1:9" ht="12.75" customHeight="1" outlineLevel="1" x14ac:dyDescent="0.25">
      <c r="A103" s="146"/>
      <c r="B103" s="148" t="s">
        <v>46</v>
      </c>
      <c r="C103" s="150" t="s">
        <v>47</v>
      </c>
      <c r="D103" s="149" t="s">
        <v>9</v>
      </c>
      <c r="E103" s="306">
        <v>36</v>
      </c>
      <c r="F103" s="409"/>
      <c r="G103" s="370">
        <f t="shared" si="14"/>
        <v>0</v>
      </c>
    </row>
    <row r="104" spans="1:9" ht="12.75" customHeight="1" outlineLevel="1" x14ac:dyDescent="0.25">
      <c r="A104" s="146"/>
      <c r="B104" s="148"/>
      <c r="C104" s="147"/>
      <c r="D104" s="149"/>
      <c r="E104" s="306">
        <v>0</v>
      </c>
      <c r="F104" s="409"/>
      <c r="G104" s="370"/>
    </row>
    <row r="105" spans="1:9" ht="14.25" customHeight="1" outlineLevel="1" x14ac:dyDescent="0.25">
      <c r="A105" s="148" t="s">
        <v>48</v>
      </c>
      <c r="B105" s="146"/>
      <c r="C105" s="147" t="s">
        <v>49</v>
      </c>
      <c r="D105" s="149" t="s">
        <v>133</v>
      </c>
      <c r="E105" s="306">
        <v>200</v>
      </c>
      <c r="F105" s="409"/>
      <c r="G105" s="370">
        <f>E105*F105</f>
        <v>0</v>
      </c>
    </row>
    <row r="106" spans="1:9" ht="12.75" customHeight="1" outlineLevel="1" thickBot="1" x14ac:dyDescent="0.3">
      <c r="A106" s="151"/>
      <c r="B106" s="274"/>
      <c r="C106" s="152"/>
      <c r="D106" s="281"/>
      <c r="E106" s="306">
        <v>0</v>
      </c>
      <c r="F106" s="412"/>
      <c r="G106" s="370"/>
    </row>
    <row r="107" spans="1:9" ht="13.5" customHeight="1" outlineLevel="1" thickBot="1" x14ac:dyDescent="0.3">
      <c r="A107" s="153" t="s">
        <v>166</v>
      </c>
      <c r="B107" s="154"/>
      <c r="C107" s="155"/>
      <c r="D107" s="136"/>
      <c r="E107" s="156">
        <v>0</v>
      </c>
      <c r="F107" s="413"/>
      <c r="G107" s="371">
        <f>SUBTOTAL(9,G96:G106)</f>
        <v>0</v>
      </c>
    </row>
    <row r="108" spans="1:9" ht="12.75" customHeight="1" x14ac:dyDescent="0.25">
      <c r="A108" s="333" t="s">
        <v>140</v>
      </c>
      <c r="B108" s="334" t="s">
        <v>141</v>
      </c>
      <c r="C108" s="335"/>
      <c r="D108" s="336"/>
      <c r="E108" s="337"/>
      <c r="F108" s="408"/>
      <c r="G108" s="368"/>
    </row>
    <row r="109" spans="1:9" ht="13.25" customHeight="1" outlineLevel="1" x14ac:dyDescent="0.25">
      <c r="A109" s="142"/>
      <c r="B109" s="146"/>
      <c r="C109" s="160"/>
      <c r="D109" s="161"/>
      <c r="E109" s="306">
        <v>0</v>
      </c>
      <c r="F109" s="414"/>
      <c r="G109" s="372"/>
    </row>
    <row r="110" spans="1:9" ht="12.75" customHeight="1" outlineLevel="1" x14ac:dyDescent="0.25">
      <c r="A110" s="146"/>
      <c r="B110" s="148" t="s">
        <v>51</v>
      </c>
      <c r="C110" s="147" t="s">
        <v>52</v>
      </c>
      <c r="D110" s="149"/>
      <c r="E110" s="306">
        <v>0</v>
      </c>
      <c r="F110" s="409"/>
      <c r="G110" s="370"/>
    </row>
    <row r="111" spans="1:9" ht="15.65" customHeight="1" outlineLevel="1" x14ac:dyDescent="0.25">
      <c r="A111" s="146"/>
      <c r="B111" s="148"/>
      <c r="C111" s="150" t="s">
        <v>118</v>
      </c>
      <c r="D111" s="149" t="s">
        <v>349</v>
      </c>
      <c r="E111" s="278">
        <v>0</v>
      </c>
      <c r="F111" s="279"/>
      <c r="G111" s="280">
        <f t="shared" ref="G111:G113" si="15">E111*F111</f>
        <v>0</v>
      </c>
      <c r="H111" s="302" t="s">
        <v>350</v>
      </c>
    </row>
    <row r="112" spans="1:9" ht="14.25" customHeight="1" outlineLevel="1" x14ac:dyDescent="0.25">
      <c r="A112" s="146"/>
      <c r="B112" s="148"/>
      <c r="C112" s="150" t="s">
        <v>335</v>
      </c>
      <c r="D112" s="149" t="s">
        <v>349</v>
      </c>
      <c r="E112" s="306">
        <v>47917.247027223122</v>
      </c>
      <c r="F112" s="409"/>
      <c r="G112" s="370">
        <f>E112*F112</f>
        <v>0</v>
      </c>
    </row>
    <row r="113" spans="1:8" ht="15.65" customHeight="1" outlineLevel="1" x14ac:dyDescent="0.25">
      <c r="A113" s="146"/>
      <c r="B113" s="148"/>
      <c r="C113" s="150" t="s">
        <v>119</v>
      </c>
      <c r="D113" s="149" t="s">
        <v>349</v>
      </c>
      <c r="E113" s="306">
        <v>12305.466089830461</v>
      </c>
      <c r="F113" s="409"/>
      <c r="G113" s="370">
        <f t="shared" si="15"/>
        <v>0</v>
      </c>
    </row>
    <row r="114" spans="1:8" ht="12.75" customHeight="1" outlineLevel="1" thickBot="1" x14ac:dyDescent="0.3">
      <c r="A114" s="151"/>
      <c r="B114" s="274"/>
      <c r="C114" s="152" t="s">
        <v>61</v>
      </c>
      <c r="D114" s="281"/>
      <c r="E114" s="306">
        <v>0</v>
      </c>
      <c r="F114" s="412"/>
      <c r="G114" s="370"/>
    </row>
    <row r="115" spans="1:8" ht="13.5" customHeight="1" outlineLevel="1" thickBot="1" x14ac:dyDescent="0.3">
      <c r="A115" s="153" t="s">
        <v>166</v>
      </c>
      <c r="B115" s="154"/>
      <c r="C115" s="155"/>
      <c r="D115" s="136"/>
      <c r="E115" s="156">
        <v>0</v>
      </c>
      <c r="F115" s="413"/>
      <c r="G115" s="371">
        <f>SUBTOTAL(9,G109:G114)</f>
        <v>0</v>
      </c>
    </row>
    <row r="116" spans="1:8" ht="12.75" customHeight="1" x14ac:dyDescent="0.25">
      <c r="A116" s="333" t="s">
        <v>143</v>
      </c>
      <c r="B116" s="334" t="s">
        <v>142</v>
      </c>
      <c r="C116" s="335"/>
      <c r="D116" s="336"/>
      <c r="E116" s="336"/>
      <c r="F116" s="408"/>
      <c r="G116" s="368"/>
    </row>
    <row r="117" spans="1:8" ht="12.75" customHeight="1" outlineLevel="1" x14ac:dyDescent="0.25">
      <c r="A117" s="146"/>
      <c r="B117" s="148"/>
      <c r="C117" s="147"/>
      <c r="D117" s="149"/>
      <c r="E117" s="278">
        <v>0</v>
      </c>
      <c r="F117" s="409"/>
      <c r="G117" s="280"/>
      <c r="H117" s="302"/>
    </row>
    <row r="118" spans="1:8" ht="25.5" customHeight="1" outlineLevel="1" x14ac:dyDescent="0.25">
      <c r="A118" s="148" t="s">
        <v>71</v>
      </c>
      <c r="B118" s="146"/>
      <c r="C118" s="147" t="s">
        <v>72</v>
      </c>
      <c r="D118" s="149"/>
      <c r="E118" s="306">
        <v>0</v>
      </c>
      <c r="F118" s="409"/>
      <c r="G118" s="370"/>
    </row>
    <row r="119" spans="1:8" ht="13.25" customHeight="1" outlineLevel="1" x14ac:dyDescent="0.25">
      <c r="A119" s="146"/>
      <c r="B119" s="148"/>
      <c r="C119" s="147"/>
      <c r="D119" s="149"/>
      <c r="E119" s="278">
        <v>0</v>
      </c>
      <c r="F119" s="409"/>
      <c r="G119" s="280"/>
      <c r="H119" s="302"/>
    </row>
    <row r="120" spans="1:8" ht="14.25" customHeight="1" outlineLevel="1" x14ac:dyDescent="0.25">
      <c r="A120" s="146"/>
      <c r="B120" s="148" t="s">
        <v>174</v>
      </c>
      <c r="C120" s="150" t="s">
        <v>70</v>
      </c>
      <c r="D120" s="149" t="s">
        <v>162</v>
      </c>
      <c r="E120" s="306">
        <v>1100</v>
      </c>
      <c r="F120" s="409"/>
      <c r="G120" s="370">
        <f>E120*F120</f>
        <v>0</v>
      </c>
    </row>
    <row r="121" spans="1:8" ht="14" customHeight="1" outlineLevel="1" thickBot="1" x14ac:dyDescent="0.3">
      <c r="A121" s="146"/>
      <c r="B121" s="148"/>
      <c r="C121" s="147"/>
      <c r="D121" s="149"/>
      <c r="E121" s="278">
        <v>0</v>
      </c>
      <c r="F121" s="409"/>
      <c r="G121" s="280"/>
      <c r="H121" s="302"/>
    </row>
    <row r="122" spans="1:8" ht="13.5" customHeight="1" outlineLevel="1" thickBot="1" x14ac:dyDescent="0.3">
      <c r="A122" s="153" t="s">
        <v>166</v>
      </c>
      <c r="B122" s="154"/>
      <c r="C122" s="155"/>
      <c r="D122" s="136"/>
      <c r="E122" s="136"/>
      <c r="F122" s="413"/>
      <c r="G122" s="371">
        <f>SUBTOTAL(9,G117:G121)</f>
        <v>0</v>
      </c>
    </row>
    <row r="123" spans="1:8" ht="12.75" customHeight="1" x14ac:dyDescent="0.25">
      <c r="A123" s="333" t="s">
        <v>144</v>
      </c>
      <c r="B123" s="334" t="s">
        <v>145</v>
      </c>
      <c r="C123" s="335"/>
      <c r="D123" s="336"/>
      <c r="E123" s="336"/>
      <c r="F123" s="408"/>
      <c r="G123" s="368"/>
    </row>
    <row r="124" spans="1:8" ht="12.75" customHeight="1" outlineLevel="1" x14ac:dyDescent="0.25">
      <c r="A124" s="142"/>
      <c r="B124" s="146"/>
      <c r="C124" s="160"/>
      <c r="D124" s="161"/>
      <c r="E124" s="306">
        <v>0</v>
      </c>
      <c r="F124" s="414"/>
      <c r="G124" s="372"/>
    </row>
    <row r="125" spans="1:8" ht="25.5" customHeight="1" outlineLevel="1" x14ac:dyDescent="0.25">
      <c r="A125" s="148" t="s">
        <v>134</v>
      </c>
      <c r="B125" s="146"/>
      <c r="C125" s="147" t="s">
        <v>191</v>
      </c>
      <c r="D125" s="149"/>
      <c r="E125" s="306">
        <v>0</v>
      </c>
      <c r="F125" s="409"/>
      <c r="G125" s="370"/>
    </row>
    <row r="126" spans="1:8" ht="12.75" customHeight="1" outlineLevel="1" x14ac:dyDescent="0.25">
      <c r="A126" s="148"/>
      <c r="B126" s="146"/>
      <c r="C126" s="147"/>
      <c r="D126" s="149"/>
      <c r="E126" s="306">
        <v>0</v>
      </c>
      <c r="F126" s="409"/>
      <c r="G126" s="370"/>
    </row>
    <row r="127" spans="1:8" ht="14.25" customHeight="1" outlineLevel="1" x14ac:dyDescent="0.25">
      <c r="A127" s="146"/>
      <c r="B127" s="148"/>
      <c r="C127" s="150" t="s">
        <v>257</v>
      </c>
      <c r="D127" s="149" t="s">
        <v>162</v>
      </c>
      <c r="E127" s="306">
        <v>1100</v>
      </c>
      <c r="F127" s="409"/>
      <c r="G127" s="370">
        <f t="shared" ref="G127:G140" si="16">E127*F127</f>
        <v>0</v>
      </c>
    </row>
    <row r="128" spans="1:8" ht="14.25" customHeight="1" outlineLevel="1" x14ac:dyDescent="0.25">
      <c r="A128" s="146"/>
      <c r="B128" s="148"/>
      <c r="C128" s="150" t="s">
        <v>258</v>
      </c>
      <c r="D128" s="149" t="s">
        <v>162</v>
      </c>
      <c r="E128" s="306">
        <v>24.428231525338401</v>
      </c>
      <c r="F128" s="409"/>
      <c r="G128" s="370">
        <f t="shared" si="16"/>
        <v>0</v>
      </c>
    </row>
    <row r="129" spans="1:8" ht="14.25" customHeight="1" outlineLevel="1" x14ac:dyDescent="0.25">
      <c r="A129" s="146"/>
      <c r="B129" s="148"/>
      <c r="C129" s="150" t="s">
        <v>192</v>
      </c>
      <c r="D129" s="149" t="s">
        <v>162</v>
      </c>
      <c r="E129" s="306">
        <v>16000</v>
      </c>
      <c r="F129" s="409"/>
      <c r="G129" s="370">
        <f t="shared" si="16"/>
        <v>0</v>
      </c>
    </row>
    <row r="130" spans="1:8" ht="12.75" customHeight="1" outlineLevel="1" x14ac:dyDescent="0.25">
      <c r="A130" s="148" t="s">
        <v>73</v>
      </c>
      <c r="B130" s="146"/>
      <c r="C130" s="147" t="s">
        <v>74</v>
      </c>
      <c r="D130" s="149"/>
      <c r="E130" s="306">
        <v>0</v>
      </c>
      <c r="F130" s="409"/>
      <c r="G130" s="370"/>
    </row>
    <row r="131" spans="1:8" ht="12.75" customHeight="1" outlineLevel="1" x14ac:dyDescent="0.25">
      <c r="A131" s="148"/>
      <c r="B131" s="146"/>
      <c r="C131" s="147"/>
      <c r="D131" s="149"/>
      <c r="E131" s="278">
        <v>0</v>
      </c>
      <c r="F131" s="279"/>
      <c r="G131" s="280"/>
      <c r="H131" s="302" t="s">
        <v>350</v>
      </c>
    </row>
    <row r="132" spans="1:8" ht="12.75" customHeight="1" outlineLevel="1" x14ac:dyDescent="0.25">
      <c r="A132" s="146"/>
      <c r="B132" s="148"/>
      <c r="C132" s="150" t="s">
        <v>259</v>
      </c>
      <c r="D132" s="149" t="s">
        <v>163</v>
      </c>
      <c r="E132" s="306">
        <v>93.241496271496075</v>
      </c>
      <c r="F132" s="409"/>
      <c r="G132" s="370">
        <f t="shared" si="16"/>
        <v>0</v>
      </c>
    </row>
    <row r="133" spans="1:8" ht="12.75" customHeight="1" outlineLevel="1" thickBot="1" x14ac:dyDescent="0.3">
      <c r="A133" s="146"/>
      <c r="B133" s="148"/>
      <c r="C133" s="147"/>
      <c r="D133" s="149"/>
      <c r="E133" s="278">
        <v>0</v>
      </c>
      <c r="F133" s="279"/>
      <c r="G133" s="280"/>
      <c r="H133" s="302" t="s">
        <v>350</v>
      </c>
    </row>
    <row r="134" spans="1:8" ht="13.5" customHeight="1" outlineLevel="1" thickBot="1" x14ac:dyDescent="0.3">
      <c r="A134" s="153" t="s">
        <v>166</v>
      </c>
      <c r="B134" s="154"/>
      <c r="C134" s="155"/>
      <c r="D134" s="136"/>
      <c r="E134" s="136">
        <v>0</v>
      </c>
      <c r="F134" s="413"/>
      <c r="G134" s="371">
        <f>SUBTOTAL(9,G124:G133)</f>
        <v>0</v>
      </c>
    </row>
    <row r="135" spans="1:8" s="135" customFormat="1" ht="13.25" customHeight="1" x14ac:dyDescent="0.25">
      <c r="A135" s="330" t="s">
        <v>146</v>
      </c>
      <c r="B135" s="241" t="s">
        <v>147</v>
      </c>
      <c r="C135" s="331"/>
      <c r="D135" s="332"/>
      <c r="E135" s="332"/>
      <c r="F135" s="407"/>
      <c r="G135" s="367"/>
      <c r="H135" s="8"/>
    </row>
    <row r="136" spans="1:8" ht="12.75" customHeight="1" collapsed="1" x14ac:dyDescent="0.25">
      <c r="A136" s="333" t="s">
        <v>136</v>
      </c>
      <c r="B136" s="334" t="s">
        <v>137</v>
      </c>
      <c r="C136" s="335"/>
      <c r="D136" s="336"/>
      <c r="E136" s="336"/>
      <c r="F136" s="408"/>
      <c r="G136" s="368"/>
    </row>
    <row r="137" spans="1:8" ht="12.75" customHeight="1" outlineLevel="1" x14ac:dyDescent="0.25">
      <c r="A137" s="146"/>
      <c r="B137" s="148"/>
      <c r="C137" s="147"/>
      <c r="D137" s="149"/>
      <c r="E137" s="306">
        <v>0</v>
      </c>
      <c r="F137" s="409"/>
      <c r="G137" s="370"/>
    </row>
    <row r="138" spans="1:8" ht="12.75" customHeight="1" outlineLevel="1" x14ac:dyDescent="0.25">
      <c r="A138" s="148" t="s">
        <v>75</v>
      </c>
      <c r="B138" s="146"/>
      <c r="C138" s="147" t="s">
        <v>76</v>
      </c>
      <c r="D138" s="149"/>
      <c r="E138" s="306">
        <v>0</v>
      </c>
      <c r="F138" s="409"/>
      <c r="G138" s="370"/>
    </row>
    <row r="139" spans="1:8" ht="12.75" customHeight="1" outlineLevel="1" x14ac:dyDescent="0.25">
      <c r="A139" s="146"/>
      <c r="B139" s="148"/>
      <c r="C139" s="147"/>
      <c r="D139" s="149"/>
      <c r="E139" s="278">
        <v>0</v>
      </c>
      <c r="F139" s="279"/>
      <c r="G139" s="280"/>
      <c r="H139" s="302" t="s">
        <v>350</v>
      </c>
    </row>
    <row r="140" spans="1:8" ht="14.25" customHeight="1" outlineLevel="1" x14ac:dyDescent="0.25">
      <c r="A140" s="146"/>
      <c r="B140" s="148" t="s">
        <v>77</v>
      </c>
      <c r="C140" s="150" t="s">
        <v>78</v>
      </c>
      <c r="D140" s="149" t="s">
        <v>162</v>
      </c>
      <c r="E140" s="306">
        <v>19493.635233427289</v>
      </c>
      <c r="F140" s="409"/>
      <c r="G140" s="370">
        <f t="shared" si="16"/>
        <v>0</v>
      </c>
    </row>
    <row r="141" spans="1:8" ht="14.25" customHeight="1" outlineLevel="1" thickBot="1" x14ac:dyDescent="0.3">
      <c r="A141" s="433"/>
      <c r="F141" s="434"/>
      <c r="G141" s="435"/>
    </row>
    <row r="142" spans="1:8" ht="13.5" customHeight="1" outlineLevel="1" thickBot="1" x14ac:dyDescent="0.3">
      <c r="A142" s="153" t="s">
        <v>166</v>
      </c>
      <c r="B142" s="154"/>
      <c r="C142" s="155"/>
      <c r="D142" s="136"/>
      <c r="E142" s="136">
        <v>0</v>
      </c>
      <c r="F142" s="413"/>
      <c r="G142" s="371">
        <f>SUBTOTAL(9,G137:G140)</f>
        <v>0</v>
      </c>
    </row>
    <row r="143" spans="1:8" ht="12.75" customHeight="1" x14ac:dyDescent="0.25">
      <c r="A143" s="333" t="s">
        <v>148</v>
      </c>
      <c r="B143" s="334" t="s">
        <v>150</v>
      </c>
      <c r="C143" s="335"/>
      <c r="D143" s="336"/>
      <c r="E143" s="336"/>
      <c r="F143" s="408"/>
      <c r="G143" s="368"/>
    </row>
    <row r="144" spans="1:8" ht="12.75" customHeight="1" outlineLevel="1" x14ac:dyDescent="0.25">
      <c r="A144" s="142"/>
      <c r="B144" s="146"/>
      <c r="C144" s="160"/>
      <c r="D144" s="161"/>
      <c r="E144" s="278">
        <v>0</v>
      </c>
      <c r="F144" s="159"/>
      <c r="G144" s="134"/>
      <c r="H144" s="302" t="s">
        <v>350</v>
      </c>
    </row>
    <row r="145" spans="1:8" ht="12.75" customHeight="1" outlineLevel="1" x14ac:dyDescent="0.25">
      <c r="A145" s="148" t="s">
        <v>79</v>
      </c>
      <c r="B145" s="146"/>
      <c r="C145" s="147" t="s">
        <v>80</v>
      </c>
      <c r="D145" s="149"/>
      <c r="E145" s="306">
        <v>0</v>
      </c>
      <c r="F145" s="409"/>
      <c r="G145" s="370"/>
    </row>
    <row r="146" spans="1:8" ht="12.75" customHeight="1" outlineLevel="1" x14ac:dyDescent="0.25">
      <c r="A146" s="148"/>
      <c r="B146" s="146"/>
      <c r="C146" s="147"/>
      <c r="D146" s="149"/>
      <c r="E146" s="278">
        <v>0</v>
      </c>
      <c r="F146" s="279"/>
      <c r="G146" s="280"/>
      <c r="H146" s="302" t="s">
        <v>350</v>
      </c>
    </row>
    <row r="147" spans="1:8" ht="12.75" customHeight="1" outlineLevel="1" x14ac:dyDescent="0.25">
      <c r="A147" s="146"/>
      <c r="B147" s="148" t="s">
        <v>81</v>
      </c>
      <c r="C147" s="147" t="s">
        <v>82</v>
      </c>
      <c r="D147" s="149"/>
      <c r="E147" s="306">
        <v>0</v>
      </c>
      <c r="F147" s="409"/>
      <c r="G147" s="370"/>
    </row>
    <row r="148" spans="1:8" ht="12.75" customHeight="1" outlineLevel="1" x14ac:dyDescent="0.25">
      <c r="A148" s="146"/>
      <c r="B148" s="148"/>
      <c r="C148" s="147"/>
      <c r="D148" s="149"/>
      <c r="E148" s="278">
        <v>0</v>
      </c>
      <c r="F148" s="279"/>
      <c r="G148" s="280"/>
      <c r="H148" s="302" t="s">
        <v>350</v>
      </c>
    </row>
    <row r="149" spans="1:8" ht="14.25" customHeight="1" outlineLevel="1" x14ac:dyDescent="0.25">
      <c r="A149" s="146"/>
      <c r="B149" s="148"/>
      <c r="C149" s="150" t="s">
        <v>260</v>
      </c>
      <c r="D149" s="149" t="s">
        <v>162</v>
      </c>
      <c r="E149" s="306">
        <v>21.970697397306544</v>
      </c>
      <c r="F149" s="409"/>
      <c r="G149" s="370">
        <f t="shared" ref="G149" si="17">E149*F149</f>
        <v>0</v>
      </c>
    </row>
    <row r="150" spans="1:8" ht="13.25" customHeight="1" outlineLevel="1" x14ac:dyDescent="0.25">
      <c r="A150" s="146"/>
      <c r="B150" s="148"/>
      <c r="C150" s="147"/>
      <c r="D150" s="149"/>
      <c r="E150" s="278">
        <v>0</v>
      </c>
      <c r="F150" s="279"/>
      <c r="G150" s="280"/>
      <c r="H150" s="302" t="s">
        <v>350</v>
      </c>
    </row>
    <row r="151" spans="1:8" ht="12.75" customHeight="1" outlineLevel="1" thickBot="1" x14ac:dyDescent="0.3">
      <c r="A151" s="146"/>
      <c r="B151" s="148"/>
      <c r="C151" s="147"/>
      <c r="D151" s="149"/>
      <c r="E151" s="278">
        <v>0</v>
      </c>
      <c r="F151" s="279"/>
      <c r="G151" s="280"/>
      <c r="H151" s="302" t="s">
        <v>350</v>
      </c>
    </row>
    <row r="152" spans="1:8" ht="13.5" customHeight="1" outlineLevel="1" thickBot="1" x14ac:dyDescent="0.3">
      <c r="A152" s="153" t="s">
        <v>166</v>
      </c>
      <c r="B152" s="154"/>
      <c r="C152" s="155"/>
      <c r="D152" s="136"/>
      <c r="E152" s="136">
        <v>0</v>
      </c>
      <c r="F152" s="413"/>
      <c r="G152" s="371">
        <f>SUBTOTAL(9,G144:G151)</f>
        <v>0</v>
      </c>
    </row>
    <row r="153" spans="1:8" ht="12.75" customHeight="1" x14ac:dyDescent="0.25">
      <c r="A153" s="333" t="s">
        <v>149</v>
      </c>
      <c r="B153" s="334" t="s">
        <v>151</v>
      </c>
      <c r="C153" s="335"/>
      <c r="D153" s="336"/>
      <c r="E153" s="336"/>
      <c r="F153" s="408"/>
      <c r="G153" s="368"/>
    </row>
    <row r="154" spans="1:8" ht="12.75" customHeight="1" outlineLevel="1" x14ac:dyDescent="0.25">
      <c r="A154" s="142"/>
      <c r="B154" s="146"/>
      <c r="C154" s="160"/>
      <c r="D154" s="161"/>
      <c r="E154" s="306">
        <v>0</v>
      </c>
      <c r="F154" s="414"/>
      <c r="G154" s="372"/>
    </row>
    <row r="155" spans="1:8" ht="12.75" customHeight="1" outlineLevel="1" x14ac:dyDescent="0.25">
      <c r="A155" s="148" t="s">
        <v>83</v>
      </c>
      <c r="B155" s="146"/>
      <c r="C155" s="147" t="s">
        <v>84</v>
      </c>
      <c r="D155" s="149"/>
      <c r="E155" s="306">
        <v>0</v>
      </c>
      <c r="F155" s="409"/>
      <c r="G155" s="370"/>
    </row>
    <row r="156" spans="1:8" ht="12.75" customHeight="1" outlineLevel="1" x14ac:dyDescent="0.25">
      <c r="A156" s="148"/>
      <c r="B156" s="146"/>
      <c r="C156" s="147"/>
      <c r="D156" s="149"/>
      <c r="E156" s="278">
        <v>0</v>
      </c>
      <c r="F156" s="409"/>
      <c r="G156" s="280"/>
      <c r="H156" s="302"/>
    </row>
    <row r="157" spans="1:8" ht="12.75" customHeight="1" outlineLevel="1" x14ac:dyDescent="0.25">
      <c r="A157" s="146"/>
      <c r="B157" s="148" t="s">
        <v>50</v>
      </c>
      <c r="C157" s="147" t="s">
        <v>85</v>
      </c>
      <c r="D157" s="149"/>
      <c r="E157" s="306">
        <v>0</v>
      </c>
      <c r="F157" s="409"/>
      <c r="G157" s="370"/>
    </row>
    <row r="158" spans="1:8" ht="12.75" customHeight="1" outlineLevel="1" x14ac:dyDescent="0.25">
      <c r="A158" s="146"/>
      <c r="B158" s="148"/>
      <c r="C158" s="147"/>
      <c r="D158" s="149"/>
      <c r="E158" s="306"/>
      <c r="F158" s="409"/>
      <c r="G158" s="370"/>
    </row>
    <row r="159" spans="1:8" ht="12.75" customHeight="1" outlineLevel="1" x14ac:dyDescent="0.25">
      <c r="A159" s="146"/>
      <c r="B159" s="148"/>
      <c r="C159" s="150" t="s">
        <v>188</v>
      </c>
      <c r="D159" s="149" t="s">
        <v>131</v>
      </c>
      <c r="E159" s="306">
        <f>E129</f>
        <v>16000</v>
      </c>
      <c r="F159" s="409"/>
      <c r="G159" s="370">
        <f t="shared" ref="G159:G177" si="18">E159*F159</f>
        <v>0</v>
      </c>
    </row>
    <row r="160" spans="1:8" ht="12.75" customHeight="1" outlineLevel="1" thickBot="1" x14ac:dyDescent="0.3">
      <c r="A160" s="433"/>
      <c r="F160" s="434"/>
      <c r="G160" s="435"/>
    </row>
    <row r="161" spans="1:8" ht="13.5" customHeight="1" outlineLevel="1" thickBot="1" x14ac:dyDescent="0.3">
      <c r="A161" s="153" t="s">
        <v>166</v>
      </c>
      <c r="B161" s="154"/>
      <c r="C161" s="155"/>
      <c r="D161" s="136"/>
      <c r="E161" s="136">
        <v>0</v>
      </c>
      <c r="F161" s="413"/>
      <c r="G161" s="371">
        <f>SUBTOTAL(9,G154:G159)</f>
        <v>0</v>
      </c>
    </row>
    <row r="162" spans="1:8" ht="12.75" customHeight="1" x14ac:dyDescent="0.25">
      <c r="A162" s="333" t="s">
        <v>152</v>
      </c>
      <c r="B162" s="334" t="s">
        <v>153</v>
      </c>
      <c r="C162" s="335"/>
      <c r="D162" s="336"/>
      <c r="E162" s="336"/>
      <c r="F162" s="408"/>
      <c r="G162" s="368"/>
    </row>
    <row r="163" spans="1:8" ht="12.75" customHeight="1" outlineLevel="1" x14ac:dyDescent="0.25">
      <c r="A163" s="146"/>
      <c r="B163" s="148"/>
      <c r="C163" s="147"/>
      <c r="D163" s="149"/>
      <c r="E163" s="306">
        <v>0</v>
      </c>
      <c r="F163" s="409"/>
      <c r="G163" s="370"/>
    </row>
    <row r="164" spans="1:8" ht="12.75" customHeight="1" outlineLevel="1" x14ac:dyDescent="0.25">
      <c r="A164" s="148" t="s">
        <v>86</v>
      </c>
      <c r="B164" s="146"/>
      <c r="C164" s="147" t="s">
        <v>87</v>
      </c>
      <c r="D164" s="149"/>
      <c r="E164" s="306">
        <v>0</v>
      </c>
      <c r="F164" s="409"/>
      <c r="G164" s="370"/>
    </row>
    <row r="165" spans="1:8" ht="12.75" customHeight="1" outlineLevel="1" x14ac:dyDescent="0.25">
      <c r="A165" s="146"/>
      <c r="B165" s="148"/>
      <c r="C165" s="147"/>
      <c r="D165" s="149"/>
      <c r="E165" s="278">
        <v>0</v>
      </c>
      <c r="F165" s="279"/>
      <c r="G165" s="280"/>
      <c r="H165" s="302" t="s">
        <v>350</v>
      </c>
    </row>
    <row r="166" spans="1:8" ht="12.75" customHeight="1" outlineLevel="1" x14ac:dyDescent="0.25">
      <c r="A166" s="146"/>
      <c r="B166" s="148" t="s">
        <v>88</v>
      </c>
      <c r="C166" s="150" t="s">
        <v>189</v>
      </c>
      <c r="D166" s="149"/>
      <c r="E166" s="278">
        <v>0</v>
      </c>
      <c r="F166" s="279"/>
      <c r="G166" s="280"/>
      <c r="H166" s="302" t="s">
        <v>350</v>
      </c>
    </row>
    <row r="167" spans="1:8" ht="12.75" customHeight="1" outlineLevel="1" x14ac:dyDescent="0.25">
      <c r="A167" s="146"/>
      <c r="B167" s="148"/>
      <c r="C167" s="150"/>
      <c r="D167" s="149"/>
      <c r="E167" s="278">
        <v>0</v>
      </c>
      <c r="F167" s="279"/>
      <c r="G167" s="280"/>
      <c r="H167" s="302" t="s">
        <v>350</v>
      </c>
    </row>
    <row r="168" spans="1:8" ht="14.25" customHeight="1" outlineLevel="1" x14ac:dyDescent="0.25">
      <c r="A168" s="146"/>
      <c r="B168" s="148"/>
      <c r="C168" s="150" t="s">
        <v>261</v>
      </c>
      <c r="D168" s="149" t="s">
        <v>162</v>
      </c>
      <c r="E168" s="306">
        <v>1000</v>
      </c>
      <c r="F168" s="409"/>
      <c r="G168" s="370">
        <f t="shared" si="18"/>
        <v>0</v>
      </c>
    </row>
    <row r="169" spans="1:8" ht="12.75" customHeight="1" outlineLevel="1" x14ac:dyDescent="0.25">
      <c r="A169" s="146"/>
      <c r="B169" s="148"/>
      <c r="C169" s="147"/>
      <c r="D169" s="149"/>
      <c r="E169" s="278">
        <v>0</v>
      </c>
      <c r="F169" s="279"/>
      <c r="G169" s="280"/>
      <c r="H169" s="302" t="s">
        <v>350</v>
      </c>
    </row>
    <row r="170" spans="1:8" ht="12.75" customHeight="1" outlineLevel="1" x14ac:dyDescent="0.25">
      <c r="A170" s="148" t="s">
        <v>89</v>
      </c>
      <c r="B170" s="146"/>
      <c r="C170" s="147" t="s">
        <v>90</v>
      </c>
      <c r="D170" s="149"/>
      <c r="E170" s="306">
        <v>0</v>
      </c>
      <c r="F170" s="409"/>
      <c r="G170" s="370"/>
    </row>
    <row r="171" spans="1:8" ht="12.75" customHeight="1" outlineLevel="1" x14ac:dyDescent="0.25">
      <c r="A171" s="146"/>
      <c r="B171" s="148"/>
      <c r="C171" s="147"/>
      <c r="D171" s="149"/>
      <c r="E171" s="278">
        <v>0</v>
      </c>
      <c r="F171" s="279"/>
      <c r="G171" s="280"/>
      <c r="H171" s="302" t="s">
        <v>350</v>
      </c>
    </row>
    <row r="172" spans="1:8" ht="25.5" customHeight="1" outlineLevel="1" x14ac:dyDescent="0.25">
      <c r="A172" s="146"/>
      <c r="B172" s="148" t="s">
        <v>173</v>
      </c>
      <c r="C172" s="147" t="s">
        <v>193</v>
      </c>
      <c r="D172" s="149"/>
      <c r="E172" s="306">
        <v>0</v>
      </c>
      <c r="F172" s="409"/>
      <c r="G172" s="370"/>
    </row>
    <row r="173" spans="1:8" ht="12.75" customHeight="1" outlineLevel="1" x14ac:dyDescent="0.25">
      <c r="A173" s="146"/>
      <c r="B173" s="148"/>
      <c r="C173" s="147"/>
      <c r="D173" s="149"/>
      <c r="E173" s="278">
        <v>0</v>
      </c>
      <c r="F173" s="279"/>
      <c r="G173" s="280"/>
      <c r="H173" s="302" t="s">
        <v>350</v>
      </c>
    </row>
    <row r="174" spans="1:8" ht="12.75" customHeight="1" outlineLevel="1" x14ac:dyDescent="0.25">
      <c r="A174" s="146"/>
      <c r="B174" s="148"/>
      <c r="C174" s="150" t="s">
        <v>262</v>
      </c>
      <c r="D174" s="149" t="s">
        <v>163</v>
      </c>
      <c r="E174" s="306">
        <v>50</v>
      </c>
      <c r="F174" s="409"/>
      <c r="G174" s="370">
        <f t="shared" si="18"/>
        <v>0</v>
      </c>
    </row>
    <row r="175" spans="1:8" ht="12.75" customHeight="1" outlineLevel="1" x14ac:dyDescent="0.25">
      <c r="A175" s="146"/>
      <c r="B175" s="148"/>
      <c r="C175" s="147"/>
      <c r="D175" s="149"/>
      <c r="E175" s="278">
        <v>0</v>
      </c>
      <c r="F175" s="279"/>
      <c r="G175" s="280"/>
      <c r="H175" s="302" t="s">
        <v>350</v>
      </c>
    </row>
    <row r="176" spans="1:8" ht="13.25" customHeight="1" outlineLevel="1" x14ac:dyDescent="0.25">
      <c r="A176" s="146"/>
      <c r="B176" s="148"/>
      <c r="C176" s="147"/>
      <c r="D176" s="149"/>
      <c r="E176" s="278">
        <v>0</v>
      </c>
      <c r="F176" s="279"/>
      <c r="G176" s="280"/>
      <c r="H176" s="302" t="s">
        <v>350</v>
      </c>
    </row>
    <row r="177" spans="1:8" ht="12.75" customHeight="1" outlineLevel="1" x14ac:dyDescent="0.25">
      <c r="A177" s="148" t="s">
        <v>91</v>
      </c>
      <c r="B177" s="146"/>
      <c r="C177" s="147" t="s">
        <v>92</v>
      </c>
      <c r="D177" s="149" t="s">
        <v>170</v>
      </c>
      <c r="E177" s="306">
        <v>100</v>
      </c>
      <c r="F177" s="409"/>
      <c r="G177" s="370">
        <f t="shared" si="18"/>
        <v>0</v>
      </c>
    </row>
    <row r="178" spans="1:8" ht="12.75" customHeight="1" outlineLevel="1" x14ac:dyDescent="0.25">
      <c r="A178" s="146"/>
      <c r="B178" s="148"/>
      <c r="C178" s="147"/>
      <c r="D178" s="149"/>
      <c r="E178" s="278">
        <v>0</v>
      </c>
      <c r="F178" s="279"/>
      <c r="G178" s="280"/>
      <c r="H178" s="302" t="s">
        <v>350</v>
      </c>
    </row>
    <row r="179" spans="1:8" ht="14" customHeight="1" outlineLevel="1" thickBot="1" x14ac:dyDescent="0.3">
      <c r="A179" s="146"/>
      <c r="B179" s="148"/>
      <c r="C179" s="147"/>
      <c r="D179" s="149"/>
      <c r="E179" s="278">
        <v>0</v>
      </c>
      <c r="F179" s="279"/>
      <c r="G179" s="280"/>
      <c r="H179" s="302" t="s">
        <v>350</v>
      </c>
    </row>
    <row r="180" spans="1:8" ht="13.5" customHeight="1" outlineLevel="1" thickBot="1" x14ac:dyDescent="0.3">
      <c r="A180" s="153" t="s">
        <v>166</v>
      </c>
      <c r="B180" s="154"/>
      <c r="C180" s="155"/>
      <c r="D180" s="136"/>
      <c r="E180" s="136"/>
      <c r="F180" s="413"/>
      <c r="G180" s="371">
        <f>SUBTOTAL(9,G163:G179)</f>
        <v>0</v>
      </c>
    </row>
    <row r="181" spans="1:8" ht="13.25" customHeight="1" x14ac:dyDescent="0.25">
      <c r="A181" s="144" t="s">
        <v>154</v>
      </c>
      <c r="B181" s="145" t="s">
        <v>155</v>
      </c>
      <c r="C181" s="157"/>
      <c r="D181" s="158"/>
      <c r="E181" s="278">
        <v>0</v>
      </c>
      <c r="F181" s="159"/>
      <c r="G181" s="134"/>
      <c r="H181" s="302" t="s">
        <v>350</v>
      </c>
    </row>
    <row r="182" spans="1:8" ht="13.25" customHeight="1" x14ac:dyDescent="0.25">
      <c r="A182" s="330" t="s">
        <v>156</v>
      </c>
      <c r="B182" s="241" t="s">
        <v>157</v>
      </c>
      <c r="C182" s="331"/>
      <c r="D182" s="332"/>
      <c r="E182" s="332"/>
      <c r="F182" s="407"/>
      <c r="G182" s="367"/>
    </row>
    <row r="183" spans="1:8" ht="12.75" customHeight="1" collapsed="1" x14ac:dyDescent="0.25">
      <c r="A183" s="333" t="s">
        <v>158</v>
      </c>
      <c r="B183" s="334" t="s">
        <v>159</v>
      </c>
      <c r="C183" s="335"/>
      <c r="D183" s="336"/>
      <c r="E183" s="336"/>
      <c r="F183" s="408"/>
      <c r="G183" s="368"/>
    </row>
    <row r="184" spans="1:8" ht="12.75" customHeight="1" outlineLevel="1" x14ac:dyDescent="0.25">
      <c r="A184" s="142"/>
      <c r="B184" s="146"/>
      <c r="C184" s="160"/>
      <c r="D184" s="161"/>
      <c r="E184" s="306">
        <v>0</v>
      </c>
      <c r="F184" s="414"/>
      <c r="G184" s="372"/>
    </row>
    <row r="185" spans="1:8" ht="12.75" customHeight="1" outlineLevel="1" x14ac:dyDescent="0.25">
      <c r="A185" s="148" t="s">
        <v>93</v>
      </c>
      <c r="B185" s="146"/>
      <c r="C185" s="147" t="s">
        <v>94</v>
      </c>
      <c r="D185" s="149"/>
      <c r="E185" s="306">
        <v>0</v>
      </c>
      <c r="F185" s="409"/>
      <c r="G185" s="370"/>
    </row>
    <row r="186" spans="1:8" ht="13.25" customHeight="1" outlineLevel="1" x14ac:dyDescent="0.25">
      <c r="A186" s="146"/>
      <c r="B186" s="148"/>
      <c r="C186" s="147"/>
      <c r="D186" s="149"/>
      <c r="E186" s="278">
        <v>0</v>
      </c>
      <c r="F186" s="279"/>
      <c r="G186" s="280"/>
      <c r="H186" s="302" t="s">
        <v>350</v>
      </c>
    </row>
    <row r="187" spans="1:8" ht="14.25" customHeight="1" outlineLevel="1" x14ac:dyDescent="0.25">
      <c r="A187" s="146"/>
      <c r="B187" s="148" t="s">
        <v>95</v>
      </c>
      <c r="C187" s="283" t="s">
        <v>194</v>
      </c>
      <c r="D187" s="149" t="s">
        <v>133</v>
      </c>
      <c r="E187" s="306">
        <v>100</v>
      </c>
      <c r="F187" s="409"/>
      <c r="G187" s="370">
        <f t="shared" ref="G187:G218" si="19">E187*F187</f>
        <v>0</v>
      </c>
    </row>
    <row r="188" spans="1:8" ht="12.75" customHeight="1" outlineLevel="1" x14ac:dyDescent="0.25">
      <c r="A188" s="146"/>
      <c r="B188" s="148"/>
      <c r="C188" s="147"/>
      <c r="D188" s="149"/>
      <c r="E188" s="306">
        <v>0</v>
      </c>
      <c r="F188" s="409"/>
      <c r="G188" s="370"/>
    </row>
    <row r="189" spans="1:8" ht="12.75" customHeight="1" outlineLevel="1" x14ac:dyDescent="0.25">
      <c r="A189" s="148" t="s">
        <v>96</v>
      </c>
      <c r="B189" s="146"/>
      <c r="C189" s="147" t="s">
        <v>97</v>
      </c>
      <c r="D189" s="149"/>
      <c r="E189" s="306">
        <v>0</v>
      </c>
      <c r="F189" s="409"/>
      <c r="G189" s="370"/>
    </row>
    <row r="190" spans="1:8" ht="12.75" customHeight="1" outlineLevel="1" x14ac:dyDescent="0.25">
      <c r="A190" s="146"/>
      <c r="B190" s="148"/>
      <c r="C190" s="147"/>
      <c r="D190" s="149"/>
      <c r="E190" s="306">
        <v>0</v>
      </c>
      <c r="F190" s="409"/>
      <c r="G190" s="370"/>
    </row>
    <row r="191" spans="1:8" ht="12.75" customHeight="1" outlineLevel="1" x14ac:dyDescent="0.25">
      <c r="A191" s="146"/>
      <c r="B191" s="148"/>
      <c r="C191" s="150" t="s">
        <v>190</v>
      </c>
      <c r="D191" s="163" t="s">
        <v>135</v>
      </c>
      <c r="E191" s="306">
        <v>6000</v>
      </c>
      <c r="F191" s="409"/>
      <c r="G191" s="370">
        <f t="shared" si="19"/>
        <v>0</v>
      </c>
    </row>
    <row r="192" spans="1:8" ht="12.75" customHeight="1" outlineLevel="1" x14ac:dyDescent="0.25">
      <c r="A192" s="146"/>
      <c r="B192" s="148"/>
      <c r="C192" s="146"/>
      <c r="D192" s="162"/>
      <c r="E192" s="306">
        <v>0</v>
      </c>
      <c r="F192" s="409"/>
      <c r="G192" s="370"/>
    </row>
    <row r="193" spans="1:8" ht="25.5" customHeight="1" outlineLevel="1" x14ac:dyDescent="0.25">
      <c r="A193" s="146"/>
      <c r="B193" s="148" t="s">
        <v>175</v>
      </c>
      <c r="C193" s="150" t="s">
        <v>176</v>
      </c>
      <c r="D193" s="149" t="s">
        <v>131</v>
      </c>
      <c r="E193" s="306">
        <v>80</v>
      </c>
      <c r="F193" s="409"/>
      <c r="G193" s="370">
        <f t="shared" si="19"/>
        <v>0</v>
      </c>
    </row>
    <row r="194" spans="1:8" ht="12.75" customHeight="1" outlineLevel="1" x14ac:dyDescent="0.25">
      <c r="A194" s="146"/>
      <c r="B194" s="148"/>
      <c r="C194" s="147"/>
      <c r="D194" s="149"/>
      <c r="E194" s="278">
        <v>0</v>
      </c>
      <c r="F194" s="279"/>
      <c r="G194" s="280"/>
      <c r="H194" s="302" t="s">
        <v>350</v>
      </c>
    </row>
    <row r="195" spans="1:8" ht="12.75" customHeight="1" outlineLevel="1" x14ac:dyDescent="0.25">
      <c r="A195" s="148" t="s">
        <v>98</v>
      </c>
      <c r="B195" s="146"/>
      <c r="C195" s="147" t="s">
        <v>99</v>
      </c>
      <c r="D195" s="149"/>
      <c r="E195" s="306">
        <v>0</v>
      </c>
      <c r="F195" s="409"/>
      <c r="G195" s="370"/>
    </row>
    <row r="196" spans="1:8" ht="12.75" customHeight="1" outlineLevel="1" x14ac:dyDescent="0.25">
      <c r="A196" s="146"/>
      <c r="B196" s="148"/>
      <c r="C196" s="147"/>
      <c r="D196" s="149"/>
      <c r="E196" s="306">
        <v>0</v>
      </c>
      <c r="F196" s="409"/>
      <c r="G196" s="370"/>
    </row>
    <row r="197" spans="1:8" ht="14.25" customHeight="1" outlineLevel="1" x14ac:dyDescent="0.25">
      <c r="A197" s="146"/>
      <c r="B197" s="148" t="s">
        <v>100</v>
      </c>
      <c r="C197" s="150" t="s">
        <v>101</v>
      </c>
      <c r="D197" s="149" t="s">
        <v>133</v>
      </c>
      <c r="E197" s="306">
        <v>6000</v>
      </c>
      <c r="F197" s="409"/>
      <c r="G197" s="370">
        <f t="shared" si="19"/>
        <v>0</v>
      </c>
    </row>
    <row r="198" spans="1:8" ht="12.75" customHeight="1" outlineLevel="1" x14ac:dyDescent="0.25">
      <c r="A198" s="146"/>
      <c r="B198" s="148"/>
      <c r="C198" s="147"/>
      <c r="D198" s="149"/>
      <c r="E198" s="306">
        <v>0</v>
      </c>
      <c r="F198" s="409"/>
      <c r="G198" s="370"/>
    </row>
    <row r="199" spans="1:8" ht="12.75" customHeight="1" outlineLevel="1" x14ac:dyDescent="0.25">
      <c r="A199" s="146"/>
      <c r="B199" s="148" t="s">
        <v>102</v>
      </c>
      <c r="C199" s="147" t="s">
        <v>103</v>
      </c>
      <c r="D199" s="149"/>
      <c r="E199" s="306">
        <v>0</v>
      </c>
      <c r="F199" s="409"/>
      <c r="G199" s="370"/>
    </row>
    <row r="200" spans="1:8" ht="12.75" customHeight="1" outlineLevel="1" x14ac:dyDescent="0.25">
      <c r="A200" s="146"/>
      <c r="B200" s="148"/>
      <c r="C200" s="147"/>
      <c r="D200" s="149"/>
      <c r="E200" s="306">
        <v>0</v>
      </c>
      <c r="F200" s="409"/>
      <c r="G200" s="370"/>
    </row>
    <row r="201" spans="1:8" ht="14.25" customHeight="1" outlineLevel="1" x14ac:dyDescent="0.25">
      <c r="A201" s="146"/>
      <c r="B201" s="148"/>
      <c r="C201" s="150" t="s">
        <v>266</v>
      </c>
      <c r="D201" s="149" t="s">
        <v>133</v>
      </c>
      <c r="E201" s="306">
        <v>6000</v>
      </c>
      <c r="F201" s="409"/>
      <c r="G201" s="370">
        <f t="shared" si="19"/>
        <v>0</v>
      </c>
    </row>
    <row r="202" spans="1:8" ht="12.75" customHeight="1" outlineLevel="1" x14ac:dyDescent="0.25">
      <c r="A202" s="146"/>
      <c r="B202" s="148"/>
      <c r="C202" s="147"/>
      <c r="D202" s="149"/>
      <c r="E202" s="306">
        <v>0</v>
      </c>
      <c r="F202" s="409"/>
      <c r="G202" s="370"/>
    </row>
    <row r="203" spans="1:8" ht="12.75" customHeight="1" outlineLevel="1" x14ac:dyDescent="0.25">
      <c r="A203" s="148" t="s">
        <v>104</v>
      </c>
      <c r="B203" s="146"/>
      <c r="C203" s="147" t="s">
        <v>105</v>
      </c>
      <c r="D203" s="149" t="s">
        <v>169</v>
      </c>
      <c r="E203" s="306">
        <v>300</v>
      </c>
      <c r="F203" s="409"/>
      <c r="G203" s="370">
        <f t="shared" si="19"/>
        <v>0</v>
      </c>
    </row>
    <row r="204" spans="1:8" ht="12.75" customHeight="1" outlineLevel="1" x14ac:dyDescent="0.25">
      <c r="A204" s="146"/>
      <c r="B204" s="148"/>
      <c r="C204" s="147"/>
      <c r="D204" s="149"/>
      <c r="E204" s="306">
        <v>0</v>
      </c>
      <c r="F204" s="409"/>
      <c r="G204" s="370"/>
    </row>
    <row r="205" spans="1:8" ht="12.75" customHeight="1" outlineLevel="1" x14ac:dyDescent="0.25">
      <c r="A205" s="148" t="s">
        <v>106</v>
      </c>
      <c r="B205" s="146"/>
      <c r="C205" s="147" t="s">
        <v>107</v>
      </c>
      <c r="D205" s="149"/>
      <c r="E205" s="306">
        <v>0</v>
      </c>
      <c r="F205" s="409"/>
      <c r="G205" s="370"/>
    </row>
    <row r="206" spans="1:8" ht="13.25" customHeight="1" outlineLevel="1" x14ac:dyDescent="0.25">
      <c r="A206" s="146"/>
      <c r="B206" s="148"/>
      <c r="C206" s="147"/>
      <c r="D206" s="149"/>
      <c r="E206" s="278">
        <v>0</v>
      </c>
      <c r="F206" s="279"/>
      <c r="G206" s="280"/>
      <c r="H206" s="302" t="s">
        <v>350</v>
      </c>
    </row>
    <row r="207" spans="1:8" ht="13.25" customHeight="1" outlineLevel="1" x14ac:dyDescent="0.25">
      <c r="A207" s="146"/>
      <c r="B207" s="148" t="s">
        <v>177</v>
      </c>
      <c r="C207" s="147" t="s">
        <v>178</v>
      </c>
      <c r="D207" s="149"/>
      <c r="E207" s="306">
        <v>0</v>
      </c>
      <c r="F207" s="409"/>
      <c r="G207" s="370"/>
    </row>
    <row r="208" spans="1:8" ht="25.5" customHeight="1" outlineLevel="1" x14ac:dyDescent="0.25">
      <c r="A208" s="146"/>
      <c r="B208" s="148" t="s">
        <v>179</v>
      </c>
      <c r="C208" s="150" t="s">
        <v>267</v>
      </c>
      <c r="D208" s="149" t="s">
        <v>127</v>
      </c>
      <c r="E208" s="306">
        <v>439.94981861435787</v>
      </c>
      <c r="F208" s="409"/>
      <c r="G208" s="370">
        <f t="shared" si="19"/>
        <v>0</v>
      </c>
    </row>
    <row r="209" spans="1:8" ht="12.75" customHeight="1" outlineLevel="1" x14ac:dyDescent="0.25">
      <c r="A209" s="146"/>
      <c r="B209" s="148"/>
      <c r="C209" s="146"/>
      <c r="D209" s="149"/>
      <c r="E209" s="278">
        <v>0</v>
      </c>
      <c r="F209" s="279"/>
      <c r="G209" s="280"/>
      <c r="H209" s="302" t="s">
        <v>350</v>
      </c>
    </row>
    <row r="210" spans="1:8" ht="25.5" customHeight="1" outlineLevel="1" x14ac:dyDescent="0.25">
      <c r="A210" s="146"/>
      <c r="B210" s="148" t="s">
        <v>180</v>
      </c>
      <c r="C210" s="147" t="s">
        <v>181</v>
      </c>
      <c r="D210" s="149"/>
      <c r="E210" s="306">
        <v>0</v>
      </c>
      <c r="F210" s="409"/>
      <c r="G210" s="370"/>
    </row>
    <row r="211" spans="1:8" ht="12.75" customHeight="1" outlineLevel="1" x14ac:dyDescent="0.25">
      <c r="A211" s="146"/>
      <c r="B211" s="148"/>
      <c r="C211" s="148" t="s">
        <v>182</v>
      </c>
      <c r="D211" s="149" t="s">
        <v>128</v>
      </c>
      <c r="E211" s="306">
        <v>1400</v>
      </c>
      <c r="F211" s="409"/>
      <c r="G211" s="370">
        <f t="shared" si="19"/>
        <v>0</v>
      </c>
    </row>
    <row r="212" spans="1:8" ht="12.65" customHeight="1" outlineLevel="1" x14ac:dyDescent="0.25">
      <c r="A212" s="146"/>
      <c r="B212" s="148"/>
      <c r="C212" s="146"/>
      <c r="D212" s="149"/>
      <c r="E212" s="306">
        <v>0</v>
      </c>
      <c r="F212" s="409"/>
      <c r="G212" s="370"/>
    </row>
    <row r="213" spans="1:8" ht="12.65" customHeight="1" outlineLevel="1" x14ac:dyDescent="0.25">
      <c r="A213" s="146"/>
      <c r="B213" s="148" t="s">
        <v>183</v>
      </c>
      <c r="C213" s="146" t="s">
        <v>195</v>
      </c>
      <c r="D213" s="149"/>
      <c r="E213" s="306">
        <v>0</v>
      </c>
      <c r="F213" s="409"/>
      <c r="G213" s="370"/>
    </row>
    <row r="214" spans="1:8" ht="12.75" customHeight="1" outlineLevel="1" x14ac:dyDescent="0.25">
      <c r="A214" s="146"/>
      <c r="B214" s="148"/>
      <c r="C214" s="148" t="s">
        <v>265</v>
      </c>
      <c r="D214" s="149" t="s">
        <v>128</v>
      </c>
      <c r="E214" s="306">
        <v>1400</v>
      </c>
      <c r="F214" s="409"/>
      <c r="G214" s="370">
        <f t="shared" si="19"/>
        <v>0</v>
      </c>
    </row>
    <row r="215" spans="1:8" ht="12.75" customHeight="1" outlineLevel="1" x14ac:dyDescent="0.25">
      <c r="A215" s="146"/>
      <c r="B215" s="148"/>
      <c r="C215" s="146"/>
      <c r="D215" s="149"/>
      <c r="E215" s="278">
        <v>0</v>
      </c>
      <c r="F215" s="279"/>
      <c r="G215" s="280"/>
      <c r="H215" s="302" t="s">
        <v>350</v>
      </c>
    </row>
    <row r="216" spans="1:8" ht="12.75" customHeight="1" outlineLevel="1" x14ac:dyDescent="0.25">
      <c r="A216" s="148" t="s">
        <v>108</v>
      </c>
      <c r="B216" s="146"/>
      <c r="C216" s="147" t="s">
        <v>109</v>
      </c>
      <c r="D216" s="149"/>
      <c r="E216" s="306">
        <v>0</v>
      </c>
      <c r="F216" s="409"/>
      <c r="G216" s="370"/>
    </row>
    <row r="217" spans="1:8" ht="12.75" customHeight="1" outlineLevel="1" x14ac:dyDescent="0.25">
      <c r="A217" s="146"/>
      <c r="B217" s="148"/>
      <c r="C217" s="147"/>
      <c r="D217" s="149"/>
      <c r="E217" s="306">
        <v>0</v>
      </c>
      <c r="F217" s="409"/>
      <c r="G217" s="370"/>
    </row>
    <row r="218" spans="1:8" ht="12.75" customHeight="1" outlineLevel="1" x14ac:dyDescent="0.25">
      <c r="A218" s="146"/>
      <c r="B218" s="148" t="s">
        <v>110</v>
      </c>
      <c r="C218" s="150" t="s">
        <v>111</v>
      </c>
      <c r="D218" s="149" t="s">
        <v>132</v>
      </c>
      <c r="E218" s="306">
        <v>15000</v>
      </c>
      <c r="F218" s="409"/>
      <c r="G218" s="370">
        <f t="shared" si="19"/>
        <v>0</v>
      </c>
    </row>
    <row r="219" spans="1:8" ht="12.75" customHeight="1" outlineLevel="1" x14ac:dyDescent="0.25">
      <c r="A219" s="146"/>
      <c r="B219" s="148"/>
      <c r="C219" s="147"/>
      <c r="D219" s="149"/>
      <c r="E219" s="306">
        <v>0</v>
      </c>
      <c r="F219" s="409"/>
      <c r="G219" s="370"/>
    </row>
    <row r="220" spans="1:8" ht="12.75" customHeight="1" outlineLevel="1" x14ac:dyDescent="0.25">
      <c r="A220" s="148" t="s">
        <v>112</v>
      </c>
      <c r="B220" s="146"/>
      <c r="C220" s="147" t="s">
        <v>113</v>
      </c>
      <c r="D220" s="149"/>
      <c r="E220" s="306">
        <v>0</v>
      </c>
      <c r="F220" s="409"/>
      <c r="G220" s="370"/>
    </row>
    <row r="221" spans="1:8" ht="12.75" customHeight="1" outlineLevel="1" x14ac:dyDescent="0.25">
      <c r="A221" s="146"/>
      <c r="B221" s="148"/>
      <c r="C221" s="147"/>
      <c r="D221" s="149"/>
      <c r="E221" s="306">
        <v>0</v>
      </c>
      <c r="F221" s="409"/>
      <c r="G221" s="370"/>
    </row>
    <row r="222" spans="1:8" ht="12.75" customHeight="1" outlineLevel="1" x14ac:dyDescent="0.25">
      <c r="A222" s="146"/>
      <c r="B222" s="148" t="s">
        <v>114</v>
      </c>
      <c r="C222" s="150" t="s">
        <v>115</v>
      </c>
      <c r="D222" s="149" t="s">
        <v>128</v>
      </c>
      <c r="E222" s="306">
        <v>10</v>
      </c>
      <c r="F222" s="409"/>
      <c r="G222" s="370">
        <f>E222*F222</f>
        <v>0</v>
      </c>
    </row>
    <row r="223" spans="1:8" ht="12.75" customHeight="1" outlineLevel="1" thickBot="1" x14ac:dyDescent="0.3">
      <c r="A223" s="146"/>
      <c r="B223" s="148"/>
      <c r="C223" s="147"/>
      <c r="D223" s="149"/>
      <c r="E223" s="306">
        <v>0</v>
      </c>
      <c r="F223" s="409"/>
      <c r="G223" s="370"/>
    </row>
    <row r="224" spans="1:8" ht="13.5" customHeight="1" outlineLevel="1" thickBot="1" x14ac:dyDescent="0.3">
      <c r="A224" s="153" t="s">
        <v>166</v>
      </c>
      <c r="B224" s="154"/>
      <c r="C224" s="155"/>
      <c r="D224" s="136"/>
      <c r="E224" s="156"/>
      <c r="F224" s="413"/>
      <c r="G224" s="371">
        <f>SUBTOTAL(9,G184:G223)</f>
        <v>0</v>
      </c>
    </row>
    <row r="225" spans="1:8" ht="12.75" customHeight="1" x14ac:dyDescent="0.25">
      <c r="A225" s="333" t="s">
        <v>160</v>
      </c>
      <c r="B225" s="334" t="s">
        <v>161</v>
      </c>
      <c r="C225" s="335"/>
      <c r="D225" s="336"/>
      <c r="E225" s="336"/>
      <c r="F225" s="408"/>
      <c r="G225" s="368"/>
    </row>
    <row r="226" spans="1:8" ht="12.75" customHeight="1" outlineLevel="1" x14ac:dyDescent="0.25">
      <c r="A226" s="142"/>
      <c r="B226" s="146"/>
      <c r="C226" s="160"/>
      <c r="D226" s="161"/>
      <c r="E226" s="306">
        <v>0</v>
      </c>
      <c r="F226" s="414"/>
      <c r="G226" s="372"/>
    </row>
    <row r="227" spans="1:8" ht="12.75" customHeight="1" outlineLevel="1" x14ac:dyDescent="0.25">
      <c r="A227" s="148" t="s">
        <v>62</v>
      </c>
      <c r="B227" s="146"/>
      <c r="C227" s="147" t="s">
        <v>63</v>
      </c>
      <c r="D227" s="149"/>
      <c r="E227" s="306">
        <v>0</v>
      </c>
      <c r="F227" s="409"/>
      <c r="G227" s="370"/>
    </row>
    <row r="228" spans="1:8" ht="12.75" customHeight="1" outlineLevel="1" x14ac:dyDescent="0.25">
      <c r="A228" s="148"/>
      <c r="B228" s="146"/>
      <c r="C228" s="147"/>
      <c r="D228" s="149"/>
      <c r="E228" s="306">
        <v>0</v>
      </c>
      <c r="F228" s="409"/>
      <c r="G228" s="370"/>
    </row>
    <row r="229" spans="1:8" ht="12.75" customHeight="1" outlineLevel="1" x14ac:dyDescent="0.25">
      <c r="A229" s="146"/>
      <c r="B229" s="148" t="s">
        <v>64</v>
      </c>
      <c r="C229" s="150" t="s">
        <v>65</v>
      </c>
      <c r="D229" s="149" t="s">
        <v>168</v>
      </c>
      <c r="E229" s="306">
        <v>32</v>
      </c>
      <c r="F229" s="409"/>
      <c r="G229" s="370">
        <f t="shared" ref="G229" si="20">E229*F229</f>
        <v>0</v>
      </c>
    </row>
    <row r="230" spans="1:8" ht="12.75" customHeight="1" outlineLevel="1" thickBot="1" x14ac:dyDescent="0.3">
      <c r="A230" s="146"/>
      <c r="B230" s="148"/>
      <c r="C230" s="147"/>
      <c r="D230" s="149"/>
      <c r="E230" s="278">
        <v>0</v>
      </c>
      <c r="F230" s="279"/>
      <c r="G230" s="280"/>
      <c r="H230" s="302" t="s">
        <v>350</v>
      </c>
    </row>
    <row r="231" spans="1:8" ht="13.5" customHeight="1" outlineLevel="1" thickBot="1" x14ac:dyDescent="0.3">
      <c r="A231" s="153" t="s">
        <v>166</v>
      </c>
      <c r="B231" s="154"/>
      <c r="C231" s="155"/>
      <c r="D231" s="136"/>
      <c r="E231" s="165">
        <v>0</v>
      </c>
      <c r="F231" s="413"/>
      <c r="G231" s="371">
        <f>SUBTOTAL(9,G226:G230)</f>
        <v>0</v>
      </c>
    </row>
    <row r="232" spans="1:8" x14ac:dyDescent="0.25">
      <c r="A232" s="333" t="s">
        <v>164</v>
      </c>
      <c r="B232" s="334" t="s">
        <v>165</v>
      </c>
      <c r="C232" s="335"/>
      <c r="D232" s="336"/>
      <c r="E232" s="343"/>
      <c r="F232" s="408"/>
      <c r="G232" s="368"/>
      <c r="H232" s="302"/>
    </row>
    <row r="233" spans="1:8" outlineLevel="1" x14ac:dyDescent="0.25">
      <c r="A233" s="164"/>
      <c r="B233" s="285"/>
      <c r="C233" s="286"/>
      <c r="D233" s="287"/>
      <c r="E233" s="303">
        <v>0</v>
      </c>
      <c r="F233" s="415"/>
      <c r="G233" s="373"/>
      <c r="H233" s="302"/>
    </row>
    <row r="234" spans="1:8" ht="29.4" customHeight="1" outlineLevel="1" x14ac:dyDescent="0.25">
      <c r="A234" s="148" t="s">
        <v>66</v>
      </c>
      <c r="B234" s="146"/>
      <c r="C234" s="147" t="s">
        <v>67</v>
      </c>
      <c r="D234" s="131"/>
      <c r="E234" s="278">
        <v>0</v>
      </c>
      <c r="F234" s="409"/>
      <c r="G234" s="370">
        <f t="shared" ref="G234" si="21">E234*F234</f>
        <v>0</v>
      </c>
      <c r="H234" s="302"/>
    </row>
    <row r="235" spans="1:8" outlineLevel="1" x14ac:dyDescent="0.25">
      <c r="A235" s="148"/>
      <c r="B235" s="146"/>
      <c r="C235" s="147"/>
      <c r="D235" s="131"/>
      <c r="E235" s="278">
        <v>0</v>
      </c>
      <c r="F235" s="409"/>
      <c r="G235" s="370"/>
      <c r="H235" s="302"/>
    </row>
    <row r="236" spans="1:8" outlineLevel="1" x14ac:dyDescent="0.25">
      <c r="A236" s="148" t="s">
        <v>68</v>
      </c>
      <c r="B236" s="146"/>
      <c r="C236" s="147" t="s">
        <v>69</v>
      </c>
      <c r="D236" s="131"/>
      <c r="E236" s="278">
        <v>0</v>
      </c>
      <c r="F236" s="409"/>
      <c r="G236" s="370"/>
      <c r="H236" s="302"/>
    </row>
    <row r="237" spans="1:8" outlineLevel="1" x14ac:dyDescent="0.25">
      <c r="A237" s="148"/>
      <c r="B237" s="146"/>
      <c r="C237" s="147"/>
      <c r="D237" s="131"/>
      <c r="E237" s="278">
        <v>0</v>
      </c>
      <c r="F237" s="279"/>
      <c r="G237" s="280"/>
      <c r="H237" s="302" t="s">
        <v>350</v>
      </c>
    </row>
    <row r="238" spans="1:8" outlineLevel="1" x14ac:dyDescent="0.25">
      <c r="A238" s="146"/>
      <c r="B238" s="148"/>
      <c r="C238" s="150" t="s">
        <v>263</v>
      </c>
      <c r="D238" s="131" t="s">
        <v>172</v>
      </c>
      <c r="E238" s="306">
        <v>1</v>
      </c>
      <c r="F238" s="409">
        <v>50000</v>
      </c>
      <c r="G238" s="370">
        <f>E238*F238</f>
        <v>50000</v>
      </c>
    </row>
    <row r="239" spans="1:8" ht="12.75" customHeight="1" outlineLevel="1" x14ac:dyDescent="0.25">
      <c r="A239" s="146"/>
      <c r="B239" s="148"/>
      <c r="C239" s="150"/>
      <c r="D239" s="131"/>
      <c r="E239" s="306">
        <v>0</v>
      </c>
      <c r="F239" s="409"/>
      <c r="G239" s="370"/>
    </row>
    <row r="240" spans="1:8" ht="12.75" customHeight="1" outlineLevel="1" x14ac:dyDescent="0.25">
      <c r="A240" s="146"/>
      <c r="B240" s="148"/>
      <c r="C240" s="150" t="s">
        <v>264</v>
      </c>
      <c r="D240" s="131" t="s">
        <v>129</v>
      </c>
      <c r="E240" s="306">
        <v>50000</v>
      </c>
      <c r="F240" s="436"/>
      <c r="G240" s="370">
        <f>E240*F240</f>
        <v>0</v>
      </c>
    </row>
    <row r="241" spans="1:8" ht="12.75" customHeight="1" outlineLevel="1" x14ac:dyDescent="0.25">
      <c r="A241" s="146"/>
      <c r="B241" s="148"/>
      <c r="C241" s="150"/>
      <c r="D241" s="131"/>
      <c r="E241" s="306"/>
      <c r="F241" s="409"/>
      <c r="G241" s="370"/>
    </row>
    <row r="242" spans="1:8" ht="12.75" customHeight="1" thickBot="1" x14ac:dyDescent="0.3">
      <c r="A242" s="146"/>
      <c r="B242" s="148"/>
      <c r="C242" s="147"/>
      <c r="D242" s="149"/>
      <c r="E242" s="278"/>
      <c r="F242" s="279"/>
      <c r="G242" s="280"/>
      <c r="H242" s="302" t="s">
        <v>350</v>
      </c>
    </row>
    <row r="243" spans="1:8" ht="13.5" customHeight="1" outlineLevel="1" thickBot="1" x14ac:dyDescent="0.3">
      <c r="A243" s="153" t="s">
        <v>166</v>
      </c>
      <c r="B243" s="154"/>
      <c r="C243" s="155"/>
      <c r="D243" s="136"/>
      <c r="E243" s="307"/>
      <c r="F243" s="416"/>
      <c r="G243" s="371">
        <f>SUBTOTAL(9,G234:G242)</f>
        <v>50000</v>
      </c>
    </row>
    <row r="244" spans="1:8" s="130" customFormat="1" ht="16.5" customHeight="1" outlineLevel="2" thickBot="1" x14ac:dyDescent="0.3">
      <c r="A244" s="395" t="s">
        <v>334</v>
      </c>
      <c r="B244" s="395"/>
      <c r="C244" s="395"/>
      <c r="D244" s="395"/>
      <c r="E244" s="395"/>
      <c r="F244" s="437"/>
      <c r="G244" s="438">
        <f>SUM(G11:G243)/2</f>
        <v>2040000</v>
      </c>
      <c r="H244" s="8"/>
    </row>
    <row r="245" spans="1:8" s="130" customFormat="1" ht="16.5" customHeight="1" outlineLevel="2" x14ac:dyDescent="0.25">
      <c r="A245" s="146"/>
      <c r="B245" s="284"/>
      <c r="C245" s="284"/>
      <c r="D245" s="131"/>
      <c r="E245" s="306"/>
      <c r="F245" s="417"/>
      <c r="G245" s="374"/>
      <c r="H245" s="8"/>
    </row>
    <row r="246" spans="1:8" s="130" customFormat="1" ht="16.5" customHeight="1" outlineLevel="2" x14ac:dyDescent="0.25">
      <c r="A246" s="361" t="s">
        <v>388</v>
      </c>
      <c r="B246" s="361"/>
      <c r="C246" s="361"/>
      <c r="D246" s="361"/>
      <c r="E246" s="361"/>
      <c r="F246" s="418"/>
      <c r="G246" s="375"/>
      <c r="H246" s="8"/>
    </row>
    <row r="247" spans="1:8" s="130" customFormat="1" ht="16.5" customHeight="1" outlineLevel="2" x14ac:dyDescent="0.25">
      <c r="A247" s="164"/>
      <c r="B247" s="289"/>
      <c r="C247" s="289"/>
      <c r="D247" s="290"/>
      <c r="E247" s="309"/>
      <c r="F247" s="419"/>
      <c r="G247" s="376"/>
      <c r="H247" s="8"/>
    </row>
    <row r="248" spans="1:8" s="130" customFormat="1" ht="16.5" customHeight="1" outlineLevel="2" x14ac:dyDescent="0.25">
      <c r="A248" s="148" t="s">
        <v>389</v>
      </c>
      <c r="B248" s="291"/>
      <c r="C248" s="166" t="s">
        <v>273</v>
      </c>
      <c r="D248" s="292"/>
      <c r="E248" s="306"/>
      <c r="F248" s="420"/>
      <c r="G248" s="377">
        <f>'Part E'!G54</f>
        <v>1982908.5809765952</v>
      </c>
      <c r="H248" s="8"/>
    </row>
    <row r="249" spans="1:8" s="130" customFormat="1" ht="16.5" customHeight="1" outlineLevel="2" x14ac:dyDescent="0.25">
      <c r="A249" s="148"/>
      <c r="B249" s="291"/>
      <c r="C249" s="166"/>
      <c r="D249" s="292"/>
      <c r="E249" s="306"/>
      <c r="F249" s="420"/>
      <c r="G249" s="377"/>
      <c r="H249" s="8"/>
    </row>
    <row r="250" spans="1:8" s="130" customFormat="1" ht="16.5" customHeight="1" outlineLevel="2" x14ac:dyDescent="0.25">
      <c r="A250" s="148" t="s">
        <v>347</v>
      </c>
      <c r="B250" s="291"/>
      <c r="C250" s="166" t="s">
        <v>275</v>
      </c>
      <c r="D250" s="292"/>
      <c r="E250" s="306"/>
      <c r="F250" s="420"/>
      <c r="G250" s="377">
        <f>'Part F'!G59</f>
        <v>12186097.774852976</v>
      </c>
      <c r="H250" s="8"/>
    </row>
    <row r="251" spans="1:8" s="130" customFormat="1" ht="16.5" customHeight="1" outlineLevel="2" x14ac:dyDescent="0.25">
      <c r="A251" s="274"/>
      <c r="B251" s="293"/>
      <c r="C251" s="275"/>
      <c r="D251" s="294"/>
      <c r="E251" s="310"/>
      <c r="F251" s="421"/>
      <c r="G251" s="378"/>
      <c r="H251" s="8"/>
    </row>
    <row r="252" spans="1:8" s="130" customFormat="1" ht="16.5" customHeight="1" outlineLevel="2" x14ac:dyDescent="0.25">
      <c r="A252" s="396" t="s">
        <v>249</v>
      </c>
      <c r="B252" s="397"/>
      <c r="C252" s="398"/>
      <c r="D252" s="399"/>
      <c r="E252" s="400"/>
      <c r="F252" s="422"/>
      <c r="G252" s="401">
        <f>SUM(G244,G248,G250)</f>
        <v>16209006.35582957</v>
      </c>
      <c r="H252" s="8"/>
    </row>
    <row r="253" spans="1:8" s="130" customFormat="1" ht="16.5" customHeight="1" outlineLevel="2" x14ac:dyDescent="0.25">
      <c r="A253" s="274"/>
      <c r="B253" s="293"/>
      <c r="C253" s="275"/>
      <c r="D253" s="294"/>
      <c r="E253" s="310"/>
      <c r="F253" s="421"/>
      <c r="G253" s="378"/>
      <c r="H253" s="8"/>
    </row>
    <row r="254" spans="1:8" s="130" customFormat="1" ht="16.5" customHeight="1" outlineLevel="2" x14ac:dyDescent="0.25">
      <c r="A254" s="148" t="s">
        <v>274</v>
      </c>
      <c r="B254" s="293"/>
      <c r="C254" s="275" t="s">
        <v>348</v>
      </c>
      <c r="D254" s="294"/>
      <c r="E254" s="310"/>
      <c r="F254" s="421"/>
      <c r="G254" s="378">
        <f>G252*0.25%</f>
        <v>40522.51588957393</v>
      </c>
      <c r="H254" s="8"/>
    </row>
    <row r="255" spans="1:8" ht="12.75" customHeight="1" thickBot="1" x14ac:dyDescent="0.3">
      <c r="G255" s="379"/>
    </row>
    <row r="256" spans="1:8" s="130" customFormat="1" ht="16.5" customHeight="1" thickBot="1" x14ac:dyDescent="0.3">
      <c r="A256" s="338" t="s">
        <v>248</v>
      </c>
      <c r="B256" s="339"/>
      <c r="C256" s="340"/>
      <c r="D256" s="341"/>
      <c r="E256" s="342"/>
      <c r="F256" s="423"/>
      <c r="G256" s="380"/>
      <c r="H256" s="8"/>
    </row>
    <row r="257" spans="1:8" s="130" customFormat="1" ht="15" customHeight="1" x14ac:dyDescent="0.25">
      <c r="A257" s="167" t="s">
        <v>202</v>
      </c>
      <c r="B257" s="314" t="s">
        <v>391</v>
      </c>
      <c r="C257" s="315"/>
      <c r="D257" s="316"/>
      <c r="E257" s="317"/>
      <c r="F257" s="424"/>
      <c r="G257" s="381">
        <f>SUM(G252,G254)</f>
        <v>16249528.871719144</v>
      </c>
      <c r="H257" s="8"/>
    </row>
    <row r="258" spans="1:8" s="129" customFormat="1" ht="15" customHeight="1" x14ac:dyDescent="0.25">
      <c r="A258" s="168" t="s">
        <v>200</v>
      </c>
      <c r="B258" s="358" t="s">
        <v>250</v>
      </c>
      <c r="C258" s="318"/>
      <c r="D258" s="319"/>
      <c r="E258" s="169">
        <v>0.1</v>
      </c>
      <c r="F258" s="425"/>
      <c r="G258" s="382">
        <f>(G257*E258)</f>
        <v>1624952.8871719146</v>
      </c>
      <c r="H258" s="8"/>
    </row>
    <row r="259" spans="1:8" s="129" customFormat="1" ht="15" customHeight="1" x14ac:dyDescent="0.25">
      <c r="A259" s="357" t="s">
        <v>199</v>
      </c>
      <c r="B259" s="359" t="s">
        <v>392</v>
      </c>
      <c r="C259" s="318"/>
      <c r="D259" s="319"/>
      <c r="E259" s="169"/>
      <c r="F259" s="426"/>
      <c r="G259" s="383">
        <f>SUM(G257:G258)</f>
        <v>17874481.758891057</v>
      </c>
      <c r="H259" s="8"/>
    </row>
    <row r="260" spans="1:8" s="130" customFormat="1" ht="15" customHeight="1" x14ac:dyDescent="0.25">
      <c r="A260" s="168" t="s">
        <v>138</v>
      </c>
      <c r="B260" s="358" t="s">
        <v>393</v>
      </c>
      <c r="C260" s="320"/>
      <c r="D260" s="321"/>
      <c r="E260" s="171">
        <v>0.12</v>
      </c>
      <c r="F260" s="424"/>
      <c r="G260" s="384">
        <f>(G259*E260)</f>
        <v>2144937.8110669269</v>
      </c>
      <c r="H260" s="8"/>
    </row>
    <row r="261" spans="1:8" s="129" customFormat="1" ht="15" customHeight="1" thickBot="1" x14ac:dyDescent="0.3">
      <c r="A261" s="170" t="s">
        <v>251</v>
      </c>
      <c r="B261" s="322" t="s">
        <v>394</v>
      </c>
      <c r="C261" s="323"/>
      <c r="D261" s="319"/>
      <c r="E261" s="172">
        <v>0.15</v>
      </c>
      <c r="F261" s="426"/>
      <c r="G261" s="385">
        <f>((G259+G260)*E261)</f>
        <v>3002912.9354936974</v>
      </c>
      <c r="H261" s="8"/>
    </row>
    <row r="262" spans="1:8" s="130" customFormat="1" ht="14.4" customHeight="1" thickBot="1" x14ac:dyDescent="0.3">
      <c r="A262" s="173" t="s">
        <v>252</v>
      </c>
      <c r="B262" s="504" t="s">
        <v>253</v>
      </c>
      <c r="C262" s="505"/>
      <c r="D262" s="324"/>
      <c r="E262" s="325"/>
      <c r="F262" s="427"/>
      <c r="G262" s="392">
        <f>SUM(G259:G261)</f>
        <v>23022332.505451679</v>
      </c>
      <c r="H262" s="8"/>
    </row>
    <row r="263" spans="1:8" s="130" customFormat="1" ht="15" customHeight="1" x14ac:dyDescent="0.25">
      <c r="A263" s="174"/>
      <c r="B263" s="326"/>
      <c r="C263" s="326"/>
      <c r="D263" s="327"/>
      <c r="E263" s="328"/>
      <c r="F263" s="428"/>
      <c r="G263" s="329"/>
      <c r="H263" s="312"/>
    </row>
    <row r="264" spans="1:8" s="296" customFormat="1" ht="15.75" customHeight="1" x14ac:dyDescent="0.25">
      <c r="A264" s="295"/>
      <c r="B264" s="297"/>
      <c r="C264" s="298"/>
      <c r="D264" s="299"/>
      <c r="E264" s="311"/>
      <c r="F264" s="429"/>
      <c r="G264" s="298"/>
      <c r="H264" s="313"/>
    </row>
  </sheetData>
  <dataConsolidate/>
  <mergeCells count="2">
    <mergeCell ref="B262:C262"/>
    <mergeCell ref="A1:G1"/>
  </mergeCells>
  <conditionalFormatting sqref="A1 H1:XFD1048576 A3:G6 A9:G93 A94:D94 A96:G106 A107:D107 A117:G122 A124:G134 A137:G142 A144:G152 A154:G161 A163:G181 A184:G224 A226:G231 A233:G243 A245:G245 A247:G255 A257:G261 A262:B262 D262:G262 A263:G1048576">
    <cfRule type="cellIs" dxfId="14" priority="68" operator="equal">
      <formula>0</formula>
    </cfRule>
  </conditionalFormatting>
  <conditionalFormatting sqref="A109:G115">
    <cfRule type="cellIs" dxfId="13" priority="29" operator="equal">
      <formula>0</formula>
    </cfRule>
  </conditionalFormatting>
  <conditionalFormatting sqref="E7:G8">
    <cfRule type="cellIs" dxfId="12" priority="65" operator="equal">
      <formula>0</formula>
    </cfRule>
  </conditionalFormatting>
  <conditionalFormatting sqref="E94:G95">
    <cfRule type="cellIs" dxfId="11" priority="39" operator="equal">
      <formula>0</formula>
    </cfRule>
  </conditionalFormatting>
  <conditionalFormatting sqref="E107:G108">
    <cfRule type="cellIs" dxfId="10" priority="23" operator="equal">
      <formula>0</formula>
    </cfRule>
  </conditionalFormatting>
  <conditionalFormatting sqref="E116:G116">
    <cfRule type="cellIs" dxfId="9" priority="56" operator="equal">
      <formula>0</formula>
    </cfRule>
  </conditionalFormatting>
  <conditionalFormatting sqref="E123:G123">
    <cfRule type="cellIs" dxfId="8" priority="55" operator="equal">
      <formula>0</formula>
    </cfRule>
  </conditionalFormatting>
  <conditionalFormatting sqref="E135:G136">
    <cfRule type="cellIs" dxfId="7" priority="54" operator="equal">
      <formula>0</formula>
    </cfRule>
  </conditionalFormatting>
  <conditionalFormatting sqref="E143:G143">
    <cfRule type="cellIs" dxfId="6" priority="53" operator="equal">
      <formula>0</formula>
    </cfRule>
  </conditionalFormatting>
  <conditionalFormatting sqref="E153:G153">
    <cfRule type="cellIs" dxfId="5" priority="52" operator="equal">
      <formula>0</formula>
    </cfRule>
  </conditionalFormatting>
  <conditionalFormatting sqref="E162:G162">
    <cfRule type="cellIs" dxfId="4" priority="51" operator="equal">
      <formula>0</formula>
    </cfRule>
  </conditionalFormatting>
  <conditionalFormatting sqref="E182:G183">
    <cfRule type="cellIs" dxfId="3" priority="50" operator="equal">
      <formula>0</formula>
    </cfRule>
  </conditionalFormatting>
  <conditionalFormatting sqref="E225:G225">
    <cfRule type="cellIs" dxfId="2" priority="8" operator="equal">
      <formula>0</formula>
    </cfRule>
  </conditionalFormatting>
  <conditionalFormatting sqref="E232:G232">
    <cfRule type="cellIs" dxfId="1" priority="1" operator="equal">
      <formula>0</formula>
    </cfRule>
  </conditionalFormatting>
  <conditionalFormatting sqref="E256:G256">
    <cfRule type="cellIs" dxfId="0" priority="4" operator="equal">
      <formula>0</formula>
    </cfRule>
  </conditionalFormatting>
  <pageMargins left="0.23622047244094491" right="0.23622047244094491" top="0.55118110236220474" bottom="0.55118110236220474" header="0.31496062992125984" footer="0.31496062992125984"/>
  <pageSetup paperSize="9" scale="55" fitToHeight="0" orientation="portrait" r:id="rId1"/>
  <headerFooter>
    <oddHeader xml:space="preserve">&amp;R </oddHeader>
    <oddFooter>&amp;C&amp;F&amp;R&amp;P of  &amp;N</oddFooter>
  </headerFooter>
  <rowBreaks count="3" manualBreakCount="3">
    <brk id="94" max="6" man="1"/>
    <brk id="181" max="6" man="1"/>
    <brk id="24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60"/>
  <sheetViews>
    <sheetView view="pageBreakPreview" zoomScale="60" zoomScaleNormal="80" workbookViewId="0">
      <selection activeCell="I37" sqref="I37"/>
    </sheetView>
  </sheetViews>
  <sheetFormatPr defaultRowHeight="12.5" x14ac:dyDescent="0.25"/>
  <cols>
    <col min="1" max="1" width="10.08984375" style="175" customWidth="1"/>
    <col min="2" max="2" width="11.6328125" style="175" customWidth="1"/>
    <col min="3" max="3" width="86.36328125" style="175" customWidth="1"/>
    <col min="4" max="4" width="8.6328125" style="175" bestFit="1" customWidth="1"/>
    <col min="5" max="5" width="13.08984375" style="175" bestFit="1" customWidth="1"/>
    <col min="6" max="6" width="13.08984375" style="193" bestFit="1" customWidth="1"/>
    <col min="7" max="7" width="18.6328125" style="193" bestFit="1" customWidth="1"/>
    <col min="8" max="8" width="14.36328125" style="175" bestFit="1" customWidth="1"/>
    <col min="9" max="9" width="8.90625" style="175"/>
    <col min="10" max="10" width="12.6328125" style="175" bestFit="1" customWidth="1"/>
    <col min="11" max="216" width="8.90625" style="175"/>
    <col min="217" max="217" width="9.36328125" style="175" customWidth="1"/>
    <col min="218" max="218" width="6.6328125" style="175" customWidth="1"/>
    <col min="219" max="219" width="40.6328125" style="175" customWidth="1"/>
    <col min="220" max="223" width="9.36328125" style="175" customWidth="1"/>
    <col min="224" max="472" width="8.90625" style="175"/>
    <col min="473" max="473" width="9.36328125" style="175" customWidth="1"/>
    <col min="474" max="474" width="6.6328125" style="175" customWidth="1"/>
    <col min="475" max="475" width="40.6328125" style="175" customWidth="1"/>
    <col min="476" max="479" width="9.36328125" style="175" customWidth="1"/>
    <col min="480" max="728" width="8.90625" style="175"/>
    <col min="729" max="729" width="9.36328125" style="175" customWidth="1"/>
    <col min="730" max="730" width="6.6328125" style="175" customWidth="1"/>
    <col min="731" max="731" width="40.6328125" style="175" customWidth="1"/>
    <col min="732" max="735" width="9.36328125" style="175" customWidth="1"/>
    <col min="736" max="984" width="8.90625" style="175"/>
    <col min="985" max="985" width="9.36328125" style="175" customWidth="1"/>
    <col min="986" max="986" width="6.6328125" style="175" customWidth="1"/>
    <col min="987" max="987" width="40.6328125" style="175" customWidth="1"/>
    <col min="988" max="991" width="9.36328125" style="175" customWidth="1"/>
    <col min="992" max="1240" width="8.90625" style="175"/>
    <col min="1241" max="1241" width="9.36328125" style="175" customWidth="1"/>
    <col min="1242" max="1242" width="6.6328125" style="175" customWidth="1"/>
    <col min="1243" max="1243" width="40.6328125" style="175" customWidth="1"/>
    <col min="1244" max="1247" width="9.36328125" style="175" customWidth="1"/>
    <col min="1248" max="1496" width="8.90625" style="175"/>
    <col min="1497" max="1497" width="9.36328125" style="175" customWidth="1"/>
    <col min="1498" max="1498" width="6.6328125" style="175" customWidth="1"/>
    <col min="1499" max="1499" width="40.6328125" style="175" customWidth="1"/>
    <col min="1500" max="1503" width="9.36328125" style="175" customWidth="1"/>
    <col min="1504" max="1752" width="8.90625" style="175"/>
    <col min="1753" max="1753" width="9.36328125" style="175" customWidth="1"/>
    <col min="1754" max="1754" width="6.6328125" style="175" customWidth="1"/>
    <col min="1755" max="1755" width="40.6328125" style="175" customWidth="1"/>
    <col min="1756" max="1759" width="9.36328125" style="175" customWidth="1"/>
    <col min="1760" max="2008" width="8.90625" style="175"/>
    <col min="2009" max="2009" width="9.36328125" style="175" customWidth="1"/>
    <col min="2010" max="2010" width="6.6328125" style="175" customWidth="1"/>
    <col min="2011" max="2011" width="40.6328125" style="175" customWidth="1"/>
    <col min="2012" max="2015" width="9.36328125" style="175" customWidth="1"/>
    <col min="2016" max="2264" width="8.90625" style="175"/>
    <col min="2265" max="2265" width="9.36328125" style="175" customWidth="1"/>
    <col min="2266" max="2266" width="6.6328125" style="175" customWidth="1"/>
    <col min="2267" max="2267" width="40.6328125" style="175" customWidth="1"/>
    <col min="2268" max="2271" width="9.36328125" style="175" customWidth="1"/>
    <col min="2272" max="2520" width="8.90625" style="175"/>
    <col min="2521" max="2521" width="9.36328125" style="175" customWidth="1"/>
    <col min="2522" max="2522" width="6.6328125" style="175" customWidth="1"/>
    <col min="2523" max="2523" width="40.6328125" style="175" customWidth="1"/>
    <col min="2524" max="2527" width="9.36328125" style="175" customWidth="1"/>
    <col min="2528" max="2776" width="8.90625" style="175"/>
    <col min="2777" max="2777" width="9.36328125" style="175" customWidth="1"/>
    <col min="2778" max="2778" width="6.6328125" style="175" customWidth="1"/>
    <col min="2779" max="2779" width="40.6328125" style="175" customWidth="1"/>
    <col min="2780" max="2783" width="9.36328125" style="175" customWidth="1"/>
    <col min="2784" max="3032" width="8.90625" style="175"/>
    <col min="3033" max="3033" width="9.36328125" style="175" customWidth="1"/>
    <col min="3034" max="3034" width="6.6328125" style="175" customWidth="1"/>
    <col min="3035" max="3035" width="40.6328125" style="175" customWidth="1"/>
    <col min="3036" max="3039" width="9.36328125" style="175" customWidth="1"/>
    <col min="3040" max="3288" width="8.90625" style="175"/>
    <col min="3289" max="3289" width="9.36328125" style="175" customWidth="1"/>
    <col min="3290" max="3290" width="6.6328125" style="175" customWidth="1"/>
    <col min="3291" max="3291" width="40.6328125" style="175" customWidth="1"/>
    <col min="3292" max="3295" width="9.36328125" style="175" customWidth="1"/>
    <col min="3296" max="3544" width="8.90625" style="175"/>
    <col min="3545" max="3545" width="9.36328125" style="175" customWidth="1"/>
    <col min="3546" max="3546" width="6.6328125" style="175" customWidth="1"/>
    <col min="3547" max="3547" width="40.6328125" style="175" customWidth="1"/>
    <col min="3548" max="3551" width="9.36328125" style="175" customWidth="1"/>
    <col min="3552" max="3800" width="8.90625" style="175"/>
    <col min="3801" max="3801" width="9.36328125" style="175" customWidth="1"/>
    <col min="3802" max="3802" width="6.6328125" style="175" customWidth="1"/>
    <col min="3803" max="3803" width="40.6328125" style="175" customWidth="1"/>
    <col min="3804" max="3807" width="9.36328125" style="175" customWidth="1"/>
    <col min="3808" max="4056" width="8.90625" style="175"/>
    <col min="4057" max="4057" width="9.36328125" style="175" customWidth="1"/>
    <col min="4058" max="4058" width="6.6328125" style="175" customWidth="1"/>
    <col min="4059" max="4059" width="40.6328125" style="175" customWidth="1"/>
    <col min="4060" max="4063" width="9.36328125" style="175" customWidth="1"/>
    <col min="4064" max="4312" width="8.90625" style="175"/>
    <col min="4313" max="4313" width="9.36328125" style="175" customWidth="1"/>
    <col min="4314" max="4314" width="6.6328125" style="175" customWidth="1"/>
    <col min="4315" max="4315" width="40.6328125" style="175" customWidth="1"/>
    <col min="4316" max="4319" width="9.36328125" style="175" customWidth="1"/>
    <col min="4320" max="4568" width="8.90625" style="175"/>
    <col min="4569" max="4569" width="9.36328125" style="175" customWidth="1"/>
    <col min="4570" max="4570" width="6.6328125" style="175" customWidth="1"/>
    <col min="4571" max="4571" width="40.6328125" style="175" customWidth="1"/>
    <col min="4572" max="4575" width="9.36328125" style="175" customWidth="1"/>
    <col min="4576" max="4824" width="8.90625" style="175"/>
    <col min="4825" max="4825" width="9.36328125" style="175" customWidth="1"/>
    <col min="4826" max="4826" width="6.6328125" style="175" customWidth="1"/>
    <col min="4827" max="4827" width="40.6328125" style="175" customWidth="1"/>
    <col min="4828" max="4831" width="9.36328125" style="175" customWidth="1"/>
    <col min="4832" max="5080" width="8.90625" style="175"/>
    <col min="5081" max="5081" width="9.36328125" style="175" customWidth="1"/>
    <col min="5082" max="5082" width="6.6328125" style="175" customWidth="1"/>
    <col min="5083" max="5083" width="40.6328125" style="175" customWidth="1"/>
    <col min="5084" max="5087" width="9.36328125" style="175" customWidth="1"/>
    <col min="5088" max="5336" width="8.90625" style="175"/>
    <col min="5337" max="5337" width="9.36328125" style="175" customWidth="1"/>
    <col min="5338" max="5338" width="6.6328125" style="175" customWidth="1"/>
    <col min="5339" max="5339" width="40.6328125" style="175" customWidth="1"/>
    <col min="5340" max="5343" width="9.36328125" style="175" customWidth="1"/>
    <col min="5344" max="5592" width="8.90625" style="175"/>
    <col min="5593" max="5593" width="9.36328125" style="175" customWidth="1"/>
    <col min="5594" max="5594" width="6.6328125" style="175" customWidth="1"/>
    <col min="5595" max="5595" width="40.6328125" style="175" customWidth="1"/>
    <col min="5596" max="5599" width="9.36328125" style="175" customWidth="1"/>
    <col min="5600" max="5848" width="8.90625" style="175"/>
    <col min="5849" max="5849" width="9.36328125" style="175" customWidth="1"/>
    <col min="5850" max="5850" width="6.6328125" style="175" customWidth="1"/>
    <col min="5851" max="5851" width="40.6328125" style="175" customWidth="1"/>
    <col min="5852" max="5855" width="9.36328125" style="175" customWidth="1"/>
    <col min="5856" max="6104" width="8.90625" style="175"/>
    <col min="6105" max="6105" width="9.36328125" style="175" customWidth="1"/>
    <col min="6106" max="6106" width="6.6328125" style="175" customWidth="1"/>
    <col min="6107" max="6107" width="40.6328125" style="175" customWidth="1"/>
    <col min="6108" max="6111" width="9.36328125" style="175" customWidth="1"/>
    <col min="6112" max="6360" width="8.90625" style="175"/>
    <col min="6361" max="6361" width="9.36328125" style="175" customWidth="1"/>
    <col min="6362" max="6362" width="6.6328125" style="175" customWidth="1"/>
    <col min="6363" max="6363" width="40.6328125" style="175" customWidth="1"/>
    <col min="6364" max="6367" width="9.36328125" style="175" customWidth="1"/>
    <col min="6368" max="6616" width="8.90625" style="175"/>
    <col min="6617" max="6617" width="9.36328125" style="175" customWidth="1"/>
    <col min="6618" max="6618" width="6.6328125" style="175" customWidth="1"/>
    <col min="6619" max="6619" width="40.6328125" style="175" customWidth="1"/>
    <col min="6620" max="6623" width="9.36328125" style="175" customWidth="1"/>
    <col min="6624" max="6872" width="8.90625" style="175"/>
    <col min="6873" max="6873" width="9.36328125" style="175" customWidth="1"/>
    <col min="6874" max="6874" width="6.6328125" style="175" customWidth="1"/>
    <col min="6875" max="6875" width="40.6328125" style="175" customWidth="1"/>
    <col min="6876" max="6879" width="9.36328125" style="175" customWidth="1"/>
    <col min="6880" max="7128" width="8.90625" style="175"/>
    <col min="7129" max="7129" width="9.36328125" style="175" customWidth="1"/>
    <col min="7130" max="7130" width="6.6328125" style="175" customWidth="1"/>
    <col min="7131" max="7131" width="40.6328125" style="175" customWidth="1"/>
    <col min="7132" max="7135" width="9.36328125" style="175" customWidth="1"/>
    <col min="7136" max="7384" width="8.90625" style="175"/>
    <col min="7385" max="7385" width="9.36328125" style="175" customWidth="1"/>
    <col min="7386" max="7386" width="6.6328125" style="175" customWidth="1"/>
    <col min="7387" max="7387" width="40.6328125" style="175" customWidth="1"/>
    <col min="7388" max="7391" width="9.36328125" style="175" customWidth="1"/>
    <col min="7392" max="7640" width="8.90625" style="175"/>
    <col min="7641" max="7641" width="9.36328125" style="175" customWidth="1"/>
    <col min="7642" max="7642" width="6.6328125" style="175" customWidth="1"/>
    <col min="7643" max="7643" width="40.6328125" style="175" customWidth="1"/>
    <col min="7644" max="7647" width="9.36328125" style="175" customWidth="1"/>
    <col min="7648" max="7896" width="8.90625" style="175"/>
    <col min="7897" max="7897" width="9.36328125" style="175" customWidth="1"/>
    <col min="7898" max="7898" width="6.6328125" style="175" customWidth="1"/>
    <col min="7899" max="7899" width="40.6328125" style="175" customWidth="1"/>
    <col min="7900" max="7903" width="9.36328125" style="175" customWidth="1"/>
    <col min="7904" max="8152" width="8.90625" style="175"/>
    <col min="8153" max="8153" width="9.36328125" style="175" customWidth="1"/>
    <col min="8154" max="8154" width="6.6328125" style="175" customWidth="1"/>
    <col min="8155" max="8155" width="40.6328125" style="175" customWidth="1"/>
    <col min="8156" max="8159" width="9.36328125" style="175" customWidth="1"/>
    <col min="8160" max="8408" width="8.90625" style="175"/>
    <col min="8409" max="8409" width="9.36328125" style="175" customWidth="1"/>
    <col min="8410" max="8410" width="6.6328125" style="175" customWidth="1"/>
    <col min="8411" max="8411" width="40.6328125" style="175" customWidth="1"/>
    <col min="8412" max="8415" width="9.36328125" style="175" customWidth="1"/>
    <col min="8416" max="8664" width="8.90625" style="175"/>
    <col min="8665" max="8665" width="9.36328125" style="175" customWidth="1"/>
    <col min="8666" max="8666" width="6.6328125" style="175" customWidth="1"/>
    <col min="8667" max="8667" width="40.6328125" style="175" customWidth="1"/>
    <col min="8668" max="8671" width="9.36328125" style="175" customWidth="1"/>
    <col min="8672" max="8920" width="8.90625" style="175"/>
    <col min="8921" max="8921" width="9.36328125" style="175" customWidth="1"/>
    <col min="8922" max="8922" width="6.6328125" style="175" customWidth="1"/>
    <col min="8923" max="8923" width="40.6328125" style="175" customWidth="1"/>
    <col min="8924" max="8927" width="9.36328125" style="175" customWidth="1"/>
    <col min="8928" max="9176" width="8.90625" style="175"/>
    <col min="9177" max="9177" width="9.36328125" style="175" customWidth="1"/>
    <col min="9178" max="9178" width="6.6328125" style="175" customWidth="1"/>
    <col min="9179" max="9179" width="40.6328125" style="175" customWidth="1"/>
    <col min="9180" max="9183" width="9.36328125" style="175" customWidth="1"/>
    <col min="9184" max="9432" width="8.90625" style="175"/>
    <col min="9433" max="9433" width="9.36328125" style="175" customWidth="1"/>
    <col min="9434" max="9434" width="6.6328125" style="175" customWidth="1"/>
    <col min="9435" max="9435" width="40.6328125" style="175" customWidth="1"/>
    <col min="9436" max="9439" width="9.36328125" style="175" customWidth="1"/>
    <col min="9440" max="9688" width="8.90625" style="175"/>
    <col min="9689" max="9689" width="9.36328125" style="175" customWidth="1"/>
    <col min="9690" max="9690" width="6.6328125" style="175" customWidth="1"/>
    <col min="9691" max="9691" width="40.6328125" style="175" customWidth="1"/>
    <col min="9692" max="9695" width="9.36328125" style="175" customWidth="1"/>
    <col min="9696" max="9944" width="8.90625" style="175"/>
    <col min="9945" max="9945" width="9.36328125" style="175" customWidth="1"/>
    <col min="9946" max="9946" width="6.6328125" style="175" customWidth="1"/>
    <col min="9947" max="9947" width="40.6328125" style="175" customWidth="1"/>
    <col min="9948" max="9951" width="9.36328125" style="175" customWidth="1"/>
    <col min="9952" max="10200" width="8.90625" style="175"/>
    <col min="10201" max="10201" width="9.36328125" style="175" customWidth="1"/>
    <col min="10202" max="10202" width="6.6328125" style="175" customWidth="1"/>
    <col min="10203" max="10203" width="40.6328125" style="175" customWidth="1"/>
    <col min="10204" max="10207" width="9.36328125" style="175" customWidth="1"/>
    <col min="10208" max="10456" width="8.90625" style="175"/>
    <col min="10457" max="10457" width="9.36328125" style="175" customWidth="1"/>
    <col min="10458" max="10458" width="6.6328125" style="175" customWidth="1"/>
    <col min="10459" max="10459" width="40.6328125" style="175" customWidth="1"/>
    <col min="10460" max="10463" width="9.36328125" style="175" customWidth="1"/>
    <col min="10464" max="10712" width="8.90625" style="175"/>
    <col min="10713" max="10713" width="9.36328125" style="175" customWidth="1"/>
    <col min="10714" max="10714" width="6.6328125" style="175" customWidth="1"/>
    <col min="10715" max="10715" width="40.6328125" style="175" customWidth="1"/>
    <col min="10716" max="10719" width="9.36328125" style="175" customWidth="1"/>
    <col min="10720" max="10968" width="8.90625" style="175"/>
    <col min="10969" max="10969" width="9.36328125" style="175" customWidth="1"/>
    <col min="10970" max="10970" width="6.6328125" style="175" customWidth="1"/>
    <col min="10971" max="10971" width="40.6328125" style="175" customWidth="1"/>
    <col min="10972" max="10975" width="9.36328125" style="175" customWidth="1"/>
    <col min="10976" max="11224" width="8.90625" style="175"/>
    <col min="11225" max="11225" width="9.36328125" style="175" customWidth="1"/>
    <col min="11226" max="11226" width="6.6328125" style="175" customWidth="1"/>
    <col min="11227" max="11227" width="40.6328125" style="175" customWidth="1"/>
    <col min="11228" max="11231" width="9.36328125" style="175" customWidth="1"/>
    <col min="11232" max="11480" width="8.90625" style="175"/>
    <col min="11481" max="11481" width="9.36328125" style="175" customWidth="1"/>
    <col min="11482" max="11482" width="6.6328125" style="175" customWidth="1"/>
    <col min="11483" max="11483" width="40.6328125" style="175" customWidth="1"/>
    <col min="11484" max="11487" width="9.36328125" style="175" customWidth="1"/>
    <col min="11488" max="11736" width="8.90625" style="175"/>
    <col min="11737" max="11737" width="9.36328125" style="175" customWidth="1"/>
    <col min="11738" max="11738" width="6.6328125" style="175" customWidth="1"/>
    <col min="11739" max="11739" width="40.6328125" style="175" customWidth="1"/>
    <col min="11740" max="11743" width="9.36328125" style="175" customWidth="1"/>
    <col min="11744" max="11992" width="8.90625" style="175"/>
    <col min="11993" max="11993" width="9.36328125" style="175" customWidth="1"/>
    <col min="11994" max="11994" width="6.6328125" style="175" customWidth="1"/>
    <col min="11995" max="11995" width="40.6328125" style="175" customWidth="1"/>
    <col min="11996" max="11999" width="9.36328125" style="175" customWidth="1"/>
    <col min="12000" max="12248" width="8.90625" style="175"/>
    <col min="12249" max="12249" width="9.36328125" style="175" customWidth="1"/>
    <col min="12250" max="12250" width="6.6328125" style="175" customWidth="1"/>
    <col min="12251" max="12251" width="40.6328125" style="175" customWidth="1"/>
    <col min="12252" max="12255" width="9.36328125" style="175" customWidth="1"/>
    <col min="12256" max="12504" width="8.90625" style="175"/>
    <col min="12505" max="12505" width="9.36328125" style="175" customWidth="1"/>
    <col min="12506" max="12506" width="6.6328125" style="175" customWidth="1"/>
    <col min="12507" max="12507" width="40.6328125" style="175" customWidth="1"/>
    <col min="12508" max="12511" width="9.36328125" style="175" customWidth="1"/>
    <col min="12512" max="12760" width="8.90625" style="175"/>
    <col min="12761" max="12761" width="9.36328125" style="175" customWidth="1"/>
    <col min="12762" max="12762" width="6.6328125" style="175" customWidth="1"/>
    <col min="12763" max="12763" width="40.6328125" style="175" customWidth="1"/>
    <col min="12764" max="12767" width="9.36328125" style="175" customWidth="1"/>
    <col min="12768" max="13016" width="8.90625" style="175"/>
    <col min="13017" max="13017" width="9.36328125" style="175" customWidth="1"/>
    <col min="13018" max="13018" width="6.6328125" style="175" customWidth="1"/>
    <col min="13019" max="13019" width="40.6328125" style="175" customWidth="1"/>
    <col min="13020" max="13023" width="9.36328125" style="175" customWidth="1"/>
    <col min="13024" max="13272" width="8.90625" style="175"/>
    <col min="13273" max="13273" width="9.36328125" style="175" customWidth="1"/>
    <col min="13274" max="13274" width="6.6328125" style="175" customWidth="1"/>
    <col min="13275" max="13275" width="40.6328125" style="175" customWidth="1"/>
    <col min="13276" max="13279" width="9.36328125" style="175" customWidth="1"/>
    <col min="13280" max="13528" width="8.90625" style="175"/>
    <col min="13529" max="13529" width="9.36328125" style="175" customWidth="1"/>
    <col min="13530" max="13530" width="6.6328125" style="175" customWidth="1"/>
    <col min="13531" max="13531" width="40.6328125" style="175" customWidth="1"/>
    <col min="13532" max="13535" width="9.36328125" style="175" customWidth="1"/>
    <col min="13536" max="13784" width="8.90625" style="175"/>
    <col min="13785" max="13785" width="9.36328125" style="175" customWidth="1"/>
    <col min="13786" max="13786" width="6.6328125" style="175" customWidth="1"/>
    <col min="13787" max="13787" width="40.6328125" style="175" customWidth="1"/>
    <col min="13788" max="13791" width="9.36328125" style="175" customWidth="1"/>
    <col min="13792" max="14040" width="8.90625" style="175"/>
    <col min="14041" max="14041" width="9.36328125" style="175" customWidth="1"/>
    <col min="14042" max="14042" width="6.6328125" style="175" customWidth="1"/>
    <col min="14043" max="14043" width="40.6328125" style="175" customWidth="1"/>
    <col min="14044" max="14047" width="9.36328125" style="175" customWidth="1"/>
    <col min="14048" max="14296" width="8.90625" style="175"/>
    <col min="14297" max="14297" width="9.36328125" style="175" customWidth="1"/>
    <col min="14298" max="14298" width="6.6328125" style="175" customWidth="1"/>
    <col min="14299" max="14299" width="40.6328125" style="175" customWidth="1"/>
    <col min="14300" max="14303" width="9.36328125" style="175" customWidth="1"/>
    <col min="14304" max="14552" width="8.90625" style="175"/>
    <col min="14553" max="14553" width="9.36328125" style="175" customWidth="1"/>
    <col min="14554" max="14554" width="6.6328125" style="175" customWidth="1"/>
    <col min="14555" max="14555" width="40.6328125" style="175" customWidth="1"/>
    <col min="14556" max="14559" width="9.36328125" style="175" customWidth="1"/>
    <col min="14560" max="14808" width="8.90625" style="175"/>
    <col min="14809" max="14809" width="9.36328125" style="175" customWidth="1"/>
    <col min="14810" max="14810" width="6.6328125" style="175" customWidth="1"/>
    <col min="14811" max="14811" width="40.6328125" style="175" customWidth="1"/>
    <col min="14812" max="14815" width="9.36328125" style="175" customWidth="1"/>
    <col min="14816" max="15064" width="8.90625" style="175"/>
    <col min="15065" max="15065" width="9.36328125" style="175" customWidth="1"/>
    <col min="15066" max="15066" width="6.6328125" style="175" customWidth="1"/>
    <col min="15067" max="15067" width="40.6328125" style="175" customWidth="1"/>
    <col min="15068" max="15071" width="9.36328125" style="175" customWidth="1"/>
    <col min="15072" max="15320" width="8.90625" style="175"/>
    <col min="15321" max="15321" width="9.36328125" style="175" customWidth="1"/>
    <col min="15322" max="15322" width="6.6328125" style="175" customWidth="1"/>
    <col min="15323" max="15323" width="40.6328125" style="175" customWidth="1"/>
    <col min="15324" max="15327" width="9.36328125" style="175" customWidth="1"/>
    <col min="15328" max="15576" width="8.90625" style="175"/>
    <col min="15577" max="15577" width="9.36328125" style="175" customWidth="1"/>
    <col min="15578" max="15578" width="6.6328125" style="175" customWidth="1"/>
    <col min="15579" max="15579" width="40.6328125" style="175" customWidth="1"/>
    <col min="15580" max="15583" width="9.36328125" style="175" customWidth="1"/>
    <col min="15584" max="15832" width="8.90625" style="175"/>
    <col min="15833" max="15833" width="9.36328125" style="175" customWidth="1"/>
    <col min="15834" max="15834" width="6.6328125" style="175" customWidth="1"/>
    <col min="15835" max="15835" width="40.6328125" style="175" customWidth="1"/>
    <col min="15836" max="15839" width="9.36328125" style="175" customWidth="1"/>
    <col min="15840" max="16088" width="8.90625" style="175"/>
    <col min="16089" max="16089" width="9.36328125" style="175" customWidth="1"/>
    <col min="16090" max="16090" width="6.6328125" style="175" customWidth="1"/>
    <col min="16091" max="16091" width="40.6328125" style="175" customWidth="1"/>
    <col min="16092" max="16095" width="9.36328125" style="175" customWidth="1"/>
    <col min="16096" max="16336" width="8.90625" style="175"/>
    <col min="16337" max="16384" width="8.90625" style="175" customWidth="1"/>
  </cols>
  <sheetData>
    <row r="1" spans="1:7" ht="29" customHeight="1" x14ac:dyDescent="0.25">
      <c r="A1" s="511" t="str">
        <f>+BOQ!A1</f>
        <v>CONTRACT NO. ZNB01307/00000/00/POR/INF/22/T: PROVISION OF MAINTENANCE ON VARIOUS PROVINCIAL ROADS OVER A PERIOD OF 36 MONTHS WITHIN UMZUMBE SOUTHERN ZONE 1 UNDER COST CENTRE PORT SHEPSTONE IN THE DURBAN REGION.  CIDB GRADE 8CE or HIGHER</v>
      </c>
      <c r="B1" s="511"/>
      <c r="C1" s="511"/>
      <c r="D1" s="511"/>
      <c r="E1" s="511"/>
      <c r="F1" s="511"/>
      <c r="G1" s="511"/>
    </row>
    <row r="2" spans="1:7" ht="13" x14ac:dyDescent="0.25">
      <c r="A2" s="176" t="s">
        <v>0</v>
      </c>
      <c r="B2" s="176"/>
      <c r="C2" s="176" t="s">
        <v>1</v>
      </c>
      <c r="D2" s="177" t="s">
        <v>2</v>
      </c>
      <c r="E2" s="178" t="s">
        <v>3</v>
      </c>
      <c r="F2" s="179" t="s">
        <v>4</v>
      </c>
      <c r="G2" s="180" t="s">
        <v>276</v>
      </c>
    </row>
    <row r="3" spans="1:7" ht="14.25" customHeight="1" x14ac:dyDescent="0.25">
      <c r="A3" s="344" t="s">
        <v>366</v>
      </c>
      <c r="B3" s="344"/>
      <c r="C3" s="344"/>
      <c r="D3" s="243"/>
      <c r="E3" s="244"/>
      <c r="F3" s="245"/>
      <c r="G3" s="246"/>
    </row>
    <row r="4" spans="1:7" ht="13" x14ac:dyDescent="0.25">
      <c r="A4" s="345" t="s">
        <v>251</v>
      </c>
      <c r="B4" s="346"/>
      <c r="C4" s="347" t="s">
        <v>277</v>
      </c>
      <c r="D4" s="250"/>
      <c r="E4" s="251"/>
      <c r="F4" s="252"/>
      <c r="G4" s="250"/>
    </row>
    <row r="5" spans="1:7" x14ac:dyDescent="0.25">
      <c r="A5" s="221"/>
      <c r="B5" s="221"/>
      <c r="C5" s="222"/>
      <c r="D5" s="184"/>
      <c r="E5" s="184"/>
      <c r="F5" s="223"/>
      <c r="G5" s="223"/>
    </row>
    <row r="6" spans="1:7" ht="26" x14ac:dyDescent="0.25">
      <c r="A6" s="224" t="s">
        <v>367</v>
      </c>
      <c r="B6" s="182"/>
      <c r="C6" s="225" t="s">
        <v>278</v>
      </c>
      <c r="D6" s="226" t="s">
        <v>28</v>
      </c>
      <c r="E6" s="226">
        <v>1</v>
      </c>
      <c r="F6" s="206"/>
      <c r="G6" s="348">
        <f>F6*E6</f>
        <v>0</v>
      </c>
    </row>
    <row r="7" spans="1:7" x14ac:dyDescent="0.25">
      <c r="A7" s="182"/>
      <c r="B7" s="182"/>
      <c r="C7" s="227"/>
      <c r="D7" s="226"/>
      <c r="E7" s="226"/>
      <c r="F7" s="206"/>
      <c r="G7" s="348"/>
    </row>
    <row r="8" spans="1:7" ht="13" x14ac:dyDescent="0.25">
      <c r="A8" s="224" t="s">
        <v>368</v>
      </c>
      <c r="B8" s="182"/>
      <c r="C8" s="225" t="s">
        <v>279</v>
      </c>
      <c r="D8" s="184"/>
      <c r="E8" s="184"/>
      <c r="F8" s="206"/>
      <c r="G8" s="348"/>
    </row>
    <row r="9" spans="1:7" x14ac:dyDescent="0.25">
      <c r="A9" s="182"/>
      <c r="B9" s="182"/>
      <c r="C9" s="227"/>
      <c r="D9" s="194"/>
      <c r="E9" s="194"/>
      <c r="F9" s="228"/>
      <c r="G9" s="348"/>
    </row>
    <row r="10" spans="1:7" x14ac:dyDescent="0.25">
      <c r="A10" s="182"/>
      <c r="B10" s="182"/>
      <c r="C10" s="227" t="s">
        <v>280</v>
      </c>
      <c r="D10" s="184"/>
      <c r="E10" s="194"/>
      <c r="F10" s="228"/>
      <c r="G10" s="348"/>
    </row>
    <row r="11" spans="1:7" x14ac:dyDescent="0.25">
      <c r="A11" s="182"/>
      <c r="B11" s="182"/>
      <c r="C11" s="227"/>
      <c r="D11" s="184"/>
      <c r="E11" s="184"/>
      <c r="F11" s="206"/>
      <c r="G11" s="348"/>
    </row>
    <row r="12" spans="1:7" x14ac:dyDescent="0.25">
      <c r="A12" s="182"/>
      <c r="B12" s="182"/>
      <c r="C12" s="227" t="s">
        <v>281</v>
      </c>
      <c r="D12" s="226" t="s">
        <v>282</v>
      </c>
      <c r="E12" s="229">
        <v>1</v>
      </c>
      <c r="F12" s="132">
        <v>300000</v>
      </c>
      <c r="G12" s="348">
        <f t="shared" ref="G12:G50" si="0">F12*E12</f>
        <v>300000</v>
      </c>
    </row>
    <row r="13" spans="1:7" x14ac:dyDescent="0.25">
      <c r="A13" s="182"/>
      <c r="B13" s="182"/>
      <c r="C13" s="227"/>
      <c r="D13" s="226"/>
      <c r="E13" s="226"/>
      <c r="F13" s="132"/>
      <c r="G13" s="348"/>
    </row>
    <row r="14" spans="1:7" x14ac:dyDescent="0.25">
      <c r="A14" s="182"/>
      <c r="B14" s="182"/>
      <c r="C14" s="227" t="s">
        <v>369</v>
      </c>
      <c r="D14" s="226" t="s">
        <v>129</v>
      </c>
      <c r="E14" s="230">
        <f>G12</f>
        <v>300000</v>
      </c>
      <c r="F14" s="231"/>
      <c r="G14" s="348">
        <f>F14*E14</f>
        <v>0</v>
      </c>
    </row>
    <row r="15" spans="1:7" x14ac:dyDescent="0.25">
      <c r="A15" s="182"/>
      <c r="B15" s="182"/>
      <c r="C15" s="227"/>
      <c r="D15" s="226"/>
      <c r="E15" s="226"/>
      <c r="F15" s="132"/>
      <c r="G15" s="348"/>
    </row>
    <row r="16" spans="1:7" x14ac:dyDescent="0.25">
      <c r="A16" s="182"/>
      <c r="B16" s="182"/>
      <c r="C16" s="227" t="s">
        <v>283</v>
      </c>
      <c r="D16" s="226"/>
      <c r="E16" s="226"/>
      <c r="F16" s="132"/>
      <c r="G16" s="348"/>
    </row>
    <row r="17" spans="1:10" x14ac:dyDescent="0.25">
      <c r="A17" s="182"/>
      <c r="B17" s="182"/>
      <c r="C17" s="227"/>
      <c r="D17" s="226"/>
      <c r="E17" s="226"/>
      <c r="F17" s="132"/>
      <c r="G17" s="348"/>
    </row>
    <row r="18" spans="1:10" x14ac:dyDescent="0.25">
      <c r="A18" s="182"/>
      <c r="B18" s="182"/>
      <c r="C18" s="227" t="s">
        <v>281</v>
      </c>
      <c r="D18" s="226" t="s">
        <v>282</v>
      </c>
      <c r="E18" s="229">
        <v>1</v>
      </c>
      <c r="F18" s="132">
        <v>400000</v>
      </c>
      <c r="G18" s="348">
        <f t="shared" si="0"/>
        <v>400000</v>
      </c>
    </row>
    <row r="19" spans="1:10" x14ac:dyDescent="0.25">
      <c r="A19" s="182"/>
      <c r="B19" s="182"/>
      <c r="C19" s="227"/>
      <c r="D19" s="226"/>
      <c r="E19" s="226"/>
      <c r="F19" s="132"/>
      <c r="G19" s="348"/>
    </row>
    <row r="20" spans="1:10" x14ac:dyDescent="0.25">
      <c r="A20" s="182"/>
      <c r="B20" s="182"/>
      <c r="C20" s="227" t="s">
        <v>370</v>
      </c>
      <c r="D20" s="226" t="s">
        <v>129</v>
      </c>
      <c r="E20" s="230">
        <f>G18</f>
        <v>400000</v>
      </c>
      <c r="F20" s="231"/>
      <c r="G20" s="348">
        <f t="shared" si="0"/>
        <v>0</v>
      </c>
    </row>
    <row r="21" spans="1:10" x14ac:dyDescent="0.25">
      <c r="A21" s="182"/>
      <c r="B21" s="182"/>
      <c r="C21" s="227"/>
      <c r="D21" s="226"/>
      <c r="E21" s="226"/>
      <c r="F21" s="132"/>
      <c r="G21" s="348"/>
    </row>
    <row r="22" spans="1:10" x14ac:dyDescent="0.25">
      <c r="A22" s="182"/>
      <c r="B22" s="182"/>
      <c r="C22" s="227" t="s">
        <v>284</v>
      </c>
      <c r="D22" s="226"/>
      <c r="E22" s="226"/>
      <c r="F22" s="132"/>
      <c r="G22" s="348"/>
    </row>
    <row r="23" spans="1:10" x14ac:dyDescent="0.25">
      <c r="A23" s="182"/>
      <c r="B23" s="182"/>
      <c r="C23" s="227"/>
      <c r="D23" s="226"/>
      <c r="E23" s="226"/>
      <c r="F23" s="132"/>
      <c r="G23" s="348"/>
    </row>
    <row r="24" spans="1:10" x14ac:dyDescent="0.25">
      <c r="A24" s="182"/>
      <c r="B24" s="182"/>
      <c r="C24" s="227" t="s">
        <v>281</v>
      </c>
      <c r="D24" s="226" t="s">
        <v>282</v>
      </c>
      <c r="E24" s="229">
        <v>1</v>
      </c>
      <c r="F24" s="132">
        <v>462908.58097659517</v>
      </c>
      <c r="G24" s="348">
        <f t="shared" si="0"/>
        <v>462908.58097659517</v>
      </c>
    </row>
    <row r="25" spans="1:10" x14ac:dyDescent="0.25">
      <c r="A25" s="182"/>
      <c r="B25" s="182"/>
      <c r="C25" s="227"/>
      <c r="D25" s="226"/>
      <c r="E25" s="226"/>
      <c r="F25" s="132"/>
      <c r="G25" s="348"/>
    </row>
    <row r="26" spans="1:10" x14ac:dyDescent="0.25">
      <c r="A26" s="182"/>
      <c r="B26" s="182"/>
      <c r="C26" s="227" t="s">
        <v>371</v>
      </c>
      <c r="D26" s="226" t="s">
        <v>129</v>
      </c>
      <c r="E26" s="230">
        <f>G24</f>
        <v>462908.58097659517</v>
      </c>
      <c r="F26" s="231"/>
      <c r="G26" s="348">
        <f t="shared" si="0"/>
        <v>0</v>
      </c>
      <c r="H26" s="193"/>
    </row>
    <row r="27" spans="1:10" x14ac:dyDescent="0.25">
      <c r="A27" s="182"/>
      <c r="B27" s="182"/>
      <c r="C27" s="227"/>
      <c r="D27" s="226"/>
      <c r="E27" s="226"/>
      <c r="F27" s="132"/>
      <c r="G27" s="348"/>
      <c r="H27" s="193"/>
      <c r="J27" s="362"/>
    </row>
    <row r="28" spans="1:10" ht="26.4" customHeight="1" x14ac:dyDescent="0.25">
      <c r="A28" s="182"/>
      <c r="B28" s="182"/>
      <c r="C28" s="227" t="s">
        <v>285</v>
      </c>
      <c r="D28" s="226"/>
      <c r="E28" s="226"/>
      <c r="F28" s="132"/>
      <c r="G28" s="348"/>
    </row>
    <row r="29" spans="1:10" x14ac:dyDescent="0.25">
      <c r="A29" s="182"/>
      <c r="B29" s="182"/>
      <c r="C29" s="227"/>
      <c r="D29" s="226"/>
      <c r="E29" s="226"/>
      <c r="F29" s="132"/>
      <c r="G29" s="348"/>
    </row>
    <row r="30" spans="1:10" x14ac:dyDescent="0.25">
      <c r="A30" s="182"/>
      <c r="B30" s="182"/>
      <c r="C30" s="227" t="s">
        <v>286</v>
      </c>
      <c r="D30" s="226" t="s">
        <v>282</v>
      </c>
      <c r="E30" s="229">
        <v>1</v>
      </c>
      <c r="F30" s="132">
        <v>250000</v>
      </c>
      <c r="G30" s="348">
        <f t="shared" si="0"/>
        <v>250000</v>
      </c>
    </row>
    <row r="31" spans="1:10" x14ac:dyDescent="0.25">
      <c r="A31" s="182"/>
      <c r="B31" s="182"/>
      <c r="C31" s="227"/>
      <c r="D31" s="226"/>
      <c r="E31" s="226"/>
      <c r="F31" s="132"/>
      <c r="G31" s="348"/>
    </row>
    <row r="32" spans="1:10" x14ac:dyDescent="0.25">
      <c r="A32" s="182"/>
      <c r="B32" s="182"/>
      <c r="C32" s="227" t="s">
        <v>372</v>
      </c>
      <c r="D32" s="226" t="s">
        <v>129</v>
      </c>
      <c r="E32" s="230">
        <f>G30</f>
        <v>250000</v>
      </c>
      <c r="F32" s="231"/>
      <c r="G32" s="348">
        <f t="shared" si="0"/>
        <v>0</v>
      </c>
    </row>
    <row r="33" spans="1:7" x14ac:dyDescent="0.25">
      <c r="A33" s="182"/>
      <c r="B33" s="182"/>
      <c r="C33" s="198"/>
      <c r="D33" s="184"/>
      <c r="E33" s="184"/>
      <c r="F33" s="206"/>
      <c r="G33" s="348"/>
    </row>
    <row r="34" spans="1:7" x14ac:dyDescent="0.25">
      <c r="A34" s="222" t="s">
        <v>390</v>
      </c>
      <c r="B34" s="182"/>
      <c r="C34" s="227" t="s">
        <v>287</v>
      </c>
      <c r="D34" s="194"/>
      <c r="E34" s="194"/>
      <c r="F34" s="228"/>
      <c r="G34" s="348"/>
    </row>
    <row r="35" spans="1:7" x14ac:dyDescent="0.25">
      <c r="A35" s="222"/>
      <c r="B35" s="182"/>
      <c r="C35" s="227"/>
      <c r="D35" s="184"/>
      <c r="E35" s="184"/>
      <c r="F35" s="206"/>
      <c r="G35" s="348"/>
    </row>
    <row r="36" spans="1:7" x14ac:dyDescent="0.25">
      <c r="A36" s="222"/>
      <c r="B36" s="222"/>
      <c r="C36" s="227" t="s">
        <v>288</v>
      </c>
      <c r="D36" s="226" t="s">
        <v>282</v>
      </c>
      <c r="E36" s="229">
        <v>1</v>
      </c>
      <c r="F36" s="132">
        <v>440000</v>
      </c>
      <c r="G36" s="348">
        <f t="shared" si="0"/>
        <v>440000</v>
      </c>
    </row>
    <row r="37" spans="1:7" x14ac:dyDescent="0.25">
      <c r="A37" s="222"/>
      <c r="B37" s="222"/>
      <c r="C37" s="227"/>
      <c r="D37" s="226"/>
      <c r="E37" s="226"/>
      <c r="F37" s="132"/>
      <c r="G37" s="348"/>
    </row>
    <row r="38" spans="1:7" x14ac:dyDescent="0.25">
      <c r="A38" s="222"/>
      <c r="B38" s="222"/>
      <c r="C38" s="227" t="s">
        <v>289</v>
      </c>
      <c r="D38" s="226" t="s">
        <v>282</v>
      </c>
      <c r="E38" s="229">
        <v>1</v>
      </c>
      <c r="F38" s="132">
        <v>30000</v>
      </c>
      <c r="G38" s="348">
        <f t="shared" si="0"/>
        <v>30000</v>
      </c>
    </row>
    <row r="39" spans="1:7" x14ac:dyDescent="0.25">
      <c r="A39" s="222"/>
      <c r="B39" s="222"/>
      <c r="C39" s="227"/>
      <c r="D39" s="226"/>
      <c r="E39" s="226"/>
      <c r="F39" s="132"/>
      <c r="G39" s="348"/>
    </row>
    <row r="40" spans="1:7" x14ac:dyDescent="0.25">
      <c r="A40" s="222"/>
      <c r="B40" s="222"/>
      <c r="C40" s="227" t="s">
        <v>373</v>
      </c>
      <c r="D40" s="226" t="s">
        <v>129</v>
      </c>
      <c r="E40" s="230">
        <f>G36+G38</f>
        <v>470000</v>
      </c>
      <c r="F40" s="231"/>
      <c r="G40" s="348">
        <f t="shared" si="0"/>
        <v>0</v>
      </c>
    </row>
    <row r="41" spans="1:7" x14ac:dyDescent="0.25">
      <c r="A41" s="222"/>
      <c r="B41" s="222"/>
      <c r="C41" s="227"/>
      <c r="D41" s="226"/>
      <c r="E41" s="226"/>
      <c r="F41" s="132"/>
      <c r="G41" s="348"/>
    </row>
    <row r="42" spans="1:7" x14ac:dyDescent="0.25">
      <c r="A42" s="222"/>
      <c r="B42" s="222"/>
      <c r="C42" s="227" t="s">
        <v>290</v>
      </c>
      <c r="D42" s="226"/>
      <c r="E42" s="226"/>
      <c r="F42" s="132"/>
      <c r="G42" s="348"/>
    </row>
    <row r="43" spans="1:7" x14ac:dyDescent="0.25">
      <c r="A43" s="222"/>
      <c r="B43" s="222"/>
      <c r="C43" s="227"/>
      <c r="D43" s="226"/>
      <c r="E43" s="226"/>
      <c r="F43" s="132"/>
      <c r="G43" s="348"/>
    </row>
    <row r="44" spans="1:7" x14ac:dyDescent="0.25">
      <c r="A44" s="222"/>
      <c r="B44" s="222"/>
      <c r="C44" s="227" t="s">
        <v>291</v>
      </c>
      <c r="D44" s="226" t="s">
        <v>282</v>
      </c>
      <c r="E44" s="229">
        <v>1</v>
      </c>
      <c r="F44" s="132">
        <v>100000</v>
      </c>
      <c r="G44" s="348">
        <f t="shared" si="0"/>
        <v>100000</v>
      </c>
    </row>
    <row r="45" spans="1:7" x14ac:dyDescent="0.25">
      <c r="A45" s="222"/>
      <c r="B45" s="203"/>
      <c r="C45" s="227"/>
      <c r="D45" s="226"/>
      <c r="E45" s="226"/>
      <c r="F45" s="132"/>
      <c r="G45" s="348"/>
    </row>
    <row r="46" spans="1:7" x14ac:dyDescent="0.25">
      <c r="A46" s="222"/>
      <c r="B46" s="203"/>
      <c r="C46" s="227" t="s">
        <v>374</v>
      </c>
      <c r="D46" s="226" t="s">
        <v>129</v>
      </c>
      <c r="E46" s="230">
        <v>100000</v>
      </c>
      <c r="F46" s="231"/>
      <c r="G46" s="348">
        <f t="shared" si="0"/>
        <v>0</v>
      </c>
    </row>
    <row r="47" spans="1:7" x14ac:dyDescent="0.25">
      <c r="A47" s="222"/>
      <c r="B47" s="203"/>
      <c r="C47" s="227"/>
      <c r="D47" s="226"/>
      <c r="E47" s="226"/>
      <c r="F47" s="132"/>
      <c r="G47" s="348"/>
    </row>
    <row r="48" spans="1:7" x14ac:dyDescent="0.25">
      <c r="A48" s="222"/>
      <c r="B48" s="203"/>
      <c r="C48" s="227" t="s">
        <v>292</v>
      </c>
      <c r="D48" s="226"/>
      <c r="E48" s="226"/>
      <c r="F48" s="132"/>
      <c r="G48" s="348"/>
    </row>
    <row r="49" spans="1:8" x14ac:dyDescent="0.25">
      <c r="A49" s="222"/>
      <c r="B49" s="203"/>
      <c r="C49" s="227"/>
      <c r="D49" s="226"/>
      <c r="E49" s="226"/>
      <c r="F49" s="132"/>
      <c r="G49" s="348"/>
    </row>
    <row r="50" spans="1:8" x14ac:dyDescent="0.25">
      <c r="A50" s="222"/>
      <c r="B50" s="203"/>
      <c r="C50" s="227" t="s">
        <v>293</v>
      </c>
      <c r="D50" s="226" t="s">
        <v>294</v>
      </c>
      <c r="E50" s="226">
        <v>150</v>
      </c>
      <c r="F50" s="132"/>
      <c r="G50" s="348">
        <f t="shared" si="0"/>
        <v>0</v>
      </c>
    </row>
    <row r="51" spans="1:8" x14ac:dyDescent="0.25">
      <c r="A51" s="222"/>
      <c r="B51" s="222"/>
      <c r="C51" s="227"/>
      <c r="D51" s="226"/>
      <c r="E51" s="226"/>
      <c r="F51" s="132"/>
      <c r="G51" s="348"/>
    </row>
    <row r="52" spans="1:8" x14ac:dyDescent="0.25">
      <c r="A52" s="222"/>
      <c r="B52" s="222"/>
      <c r="C52" s="227" t="s">
        <v>295</v>
      </c>
      <c r="D52" s="226" t="s">
        <v>294</v>
      </c>
      <c r="E52" s="226">
        <v>300</v>
      </c>
      <c r="F52" s="132"/>
      <c r="G52" s="348">
        <f>F52*E52</f>
        <v>0</v>
      </c>
    </row>
    <row r="53" spans="1:8" ht="13" thickBot="1" x14ac:dyDescent="0.3">
      <c r="A53" s="232"/>
      <c r="B53" s="232"/>
      <c r="C53" s="233"/>
      <c r="D53" s="234"/>
      <c r="E53" s="234"/>
      <c r="F53" s="133"/>
      <c r="G53" s="349"/>
    </row>
    <row r="54" spans="1:8" ht="13.5" thickBot="1" x14ac:dyDescent="0.3">
      <c r="A54" s="350" t="s">
        <v>296</v>
      </c>
      <c r="B54" s="350"/>
      <c r="C54" s="350"/>
      <c r="D54" s="351"/>
      <c r="E54" s="352"/>
      <c r="F54" s="354"/>
      <c r="G54" s="353">
        <f>SUM(G5:G53)</f>
        <v>1982908.5809765952</v>
      </c>
    </row>
    <row r="60" spans="1:8" x14ac:dyDescent="0.25">
      <c r="H60" s="193"/>
    </row>
  </sheetData>
  <mergeCells count="1">
    <mergeCell ref="A1:G1"/>
  </mergeCells>
  <pageMargins left="0.75" right="0.75" top="1" bottom="1" header="0.5" footer="0.5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210"/>
  <sheetViews>
    <sheetView view="pageBreakPreview" zoomScale="60" zoomScaleNormal="60" workbookViewId="0">
      <selection activeCell="J30" sqref="J30"/>
    </sheetView>
  </sheetViews>
  <sheetFormatPr defaultRowHeight="12.5" x14ac:dyDescent="0.25"/>
  <cols>
    <col min="1" max="1" width="10.08984375" style="175" customWidth="1"/>
    <col min="2" max="2" width="11.6328125" style="175" customWidth="1"/>
    <col min="3" max="3" width="86.36328125" style="175" customWidth="1"/>
    <col min="4" max="4" width="19.36328125" style="175" customWidth="1"/>
    <col min="5" max="5" width="15.453125" style="215" customWidth="1"/>
    <col min="6" max="6" width="15.36328125" style="192" bestFit="1" customWidth="1"/>
    <col min="7" max="7" width="19.81640625" style="192" bestFit="1" customWidth="1"/>
    <col min="8" max="8" width="8.90625" style="175"/>
    <col min="9" max="9" width="15.36328125" style="175" bestFit="1" customWidth="1"/>
    <col min="10" max="11" width="14.36328125" style="175" bestFit="1" customWidth="1"/>
    <col min="12" max="248" width="8.90625" style="175"/>
    <col min="249" max="249" width="9.36328125" style="175" customWidth="1"/>
    <col min="250" max="250" width="6.6328125" style="175" customWidth="1"/>
    <col min="251" max="251" width="40.6328125" style="175" customWidth="1"/>
    <col min="252" max="255" width="9.36328125" style="175" customWidth="1"/>
    <col min="256" max="504" width="8.90625" style="175"/>
    <col min="505" max="505" width="9.36328125" style="175" customWidth="1"/>
    <col min="506" max="506" width="6.6328125" style="175" customWidth="1"/>
    <col min="507" max="507" width="40.6328125" style="175" customWidth="1"/>
    <col min="508" max="511" width="9.36328125" style="175" customWidth="1"/>
    <col min="512" max="760" width="8.90625" style="175"/>
    <col min="761" max="761" width="9.36328125" style="175" customWidth="1"/>
    <col min="762" max="762" width="6.6328125" style="175" customWidth="1"/>
    <col min="763" max="763" width="40.6328125" style="175" customWidth="1"/>
    <col min="764" max="767" width="9.36328125" style="175" customWidth="1"/>
    <col min="768" max="1016" width="8.90625" style="175"/>
    <col min="1017" max="1017" width="9.36328125" style="175" customWidth="1"/>
    <col min="1018" max="1018" width="6.6328125" style="175" customWidth="1"/>
    <col min="1019" max="1019" width="40.6328125" style="175" customWidth="1"/>
    <col min="1020" max="1023" width="9.36328125" style="175" customWidth="1"/>
    <col min="1024" max="1272" width="8.90625" style="175"/>
    <col min="1273" max="1273" width="9.36328125" style="175" customWidth="1"/>
    <col min="1274" max="1274" width="6.6328125" style="175" customWidth="1"/>
    <col min="1275" max="1275" width="40.6328125" style="175" customWidth="1"/>
    <col min="1276" max="1279" width="9.36328125" style="175" customWidth="1"/>
    <col min="1280" max="1528" width="8.90625" style="175"/>
    <col min="1529" max="1529" width="9.36328125" style="175" customWidth="1"/>
    <col min="1530" max="1530" width="6.6328125" style="175" customWidth="1"/>
    <col min="1531" max="1531" width="40.6328125" style="175" customWidth="1"/>
    <col min="1532" max="1535" width="9.36328125" style="175" customWidth="1"/>
    <col min="1536" max="1784" width="8.90625" style="175"/>
    <col min="1785" max="1785" width="9.36328125" style="175" customWidth="1"/>
    <col min="1786" max="1786" width="6.6328125" style="175" customWidth="1"/>
    <col min="1787" max="1787" width="40.6328125" style="175" customWidth="1"/>
    <col min="1788" max="1791" width="9.36328125" style="175" customWidth="1"/>
    <col min="1792" max="2040" width="8.90625" style="175"/>
    <col min="2041" max="2041" width="9.36328125" style="175" customWidth="1"/>
    <col min="2042" max="2042" width="6.6328125" style="175" customWidth="1"/>
    <col min="2043" max="2043" width="40.6328125" style="175" customWidth="1"/>
    <col min="2044" max="2047" width="9.36328125" style="175" customWidth="1"/>
    <col min="2048" max="2296" width="8.90625" style="175"/>
    <col min="2297" max="2297" width="9.36328125" style="175" customWidth="1"/>
    <col min="2298" max="2298" width="6.6328125" style="175" customWidth="1"/>
    <col min="2299" max="2299" width="40.6328125" style="175" customWidth="1"/>
    <col min="2300" max="2303" width="9.36328125" style="175" customWidth="1"/>
    <col min="2304" max="2552" width="8.90625" style="175"/>
    <col min="2553" max="2553" width="9.36328125" style="175" customWidth="1"/>
    <col min="2554" max="2554" width="6.6328125" style="175" customWidth="1"/>
    <col min="2555" max="2555" width="40.6328125" style="175" customWidth="1"/>
    <col min="2556" max="2559" width="9.36328125" style="175" customWidth="1"/>
    <col min="2560" max="2808" width="8.90625" style="175"/>
    <col min="2809" max="2809" width="9.36328125" style="175" customWidth="1"/>
    <col min="2810" max="2810" width="6.6328125" style="175" customWidth="1"/>
    <col min="2811" max="2811" width="40.6328125" style="175" customWidth="1"/>
    <col min="2812" max="2815" width="9.36328125" style="175" customWidth="1"/>
    <col min="2816" max="3064" width="8.90625" style="175"/>
    <col min="3065" max="3065" width="9.36328125" style="175" customWidth="1"/>
    <col min="3066" max="3066" width="6.6328125" style="175" customWidth="1"/>
    <col min="3067" max="3067" width="40.6328125" style="175" customWidth="1"/>
    <col min="3068" max="3071" width="9.36328125" style="175" customWidth="1"/>
    <col min="3072" max="3320" width="8.90625" style="175"/>
    <col min="3321" max="3321" width="9.36328125" style="175" customWidth="1"/>
    <col min="3322" max="3322" width="6.6328125" style="175" customWidth="1"/>
    <col min="3323" max="3323" width="40.6328125" style="175" customWidth="1"/>
    <col min="3324" max="3327" width="9.36328125" style="175" customWidth="1"/>
    <col min="3328" max="3576" width="8.90625" style="175"/>
    <col min="3577" max="3577" width="9.36328125" style="175" customWidth="1"/>
    <col min="3578" max="3578" width="6.6328125" style="175" customWidth="1"/>
    <col min="3579" max="3579" width="40.6328125" style="175" customWidth="1"/>
    <col min="3580" max="3583" width="9.36328125" style="175" customWidth="1"/>
    <col min="3584" max="3832" width="8.90625" style="175"/>
    <col min="3833" max="3833" width="9.36328125" style="175" customWidth="1"/>
    <col min="3834" max="3834" width="6.6328125" style="175" customWidth="1"/>
    <col min="3835" max="3835" width="40.6328125" style="175" customWidth="1"/>
    <col min="3836" max="3839" width="9.36328125" style="175" customWidth="1"/>
    <col min="3840" max="4088" width="8.90625" style="175"/>
    <col min="4089" max="4089" width="9.36328125" style="175" customWidth="1"/>
    <col min="4090" max="4090" width="6.6328125" style="175" customWidth="1"/>
    <col min="4091" max="4091" width="40.6328125" style="175" customWidth="1"/>
    <col min="4092" max="4095" width="9.36328125" style="175" customWidth="1"/>
    <col min="4096" max="4344" width="8.90625" style="175"/>
    <col min="4345" max="4345" width="9.36328125" style="175" customWidth="1"/>
    <col min="4346" max="4346" width="6.6328125" style="175" customWidth="1"/>
    <col min="4347" max="4347" width="40.6328125" style="175" customWidth="1"/>
    <col min="4348" max="4351" width="9.36328125" style="175" customWidth="1"/>
    <col min="4352" max="4600" width="8.90625" style="175"/>
    <col min="4601" max="4601" width="9.36328125" style="175" customWidth="1"/>
    <col min="4602" max="4602" width="6.6328125" style="175" customWidth="1"/>
    <col min="4603" max="4603" width="40.6328125" style="175" customWidth="1"/>
    <col min="4604" max="4607" width="9.36328125" style="175" customWidth="1"/>
    <col min="4608" max="4856" width="8.90625" style="175"/>
    <col min="4857" max="4857" width="9.36328125" style="175" customWidth="1"/>
    <col min="4858" max="4858" width="6.6328125" style="175" customWidth="1"/>
    <col min="4859" max="4859" width="40.6328125" style="175" customWidth="1"/>
    <col min="4860" max="4863" width="9.36328125" style="175" customWidth="1"/>
    <col min="4864" max="5112" width="8.90625" style="175"/>
    <col min="5113" max="5113" width="9.36328125" style="175" customWidth="1"/>
    <col min="5114" max="5114" width="6.6328125" style="175" customWidth="1"/>
    <col min="5115" max="5115" width="40.6328125" style="175" customWidth="1"/>
    <col min="5116" max="5119" width="9.36328125" style="175" customWidth="1"/>
    <col min="5120" max="5368" width="8.90625" style="175"/>
    <col min="5369" max="5369" width="9.36328125" style="175" customWidth="1"/>
    <col min="5370" max="5370" width="6.6328125" style="175" customWidth="1"/>
    <col min="5371" max="5371" width="40.6328125" style="175" customWidth="1"/>
    <col min="5372" max="5375" width="9.36328125" style="175" customWidth="1"/>
    <col min="5376" max="5624" width="8.90625" style="175"/>
    <col min="5625" max="5625" width="9.36328125" style="175" customWidth="1"/>
    <col min="5626" max="5626" width="6.6328125" style="175" customWidth="1"/>
    <col min="5627" max="5627" width="40.6328125" style="175" customWidth="1"/>
    <col min="5628" max="5631" width="9.36328125" style="175" customWidth="1"/>
    <col min="5632" max="5880" width="8.90625" style="175"/>
    <col min="5881" max="5881" width="9.36328125" style="175" customWidth="1"/>
    <col min="5882" max="5882" width="6.6328125" style="175" customWidth="1"/>
    <col min="5883" max="5883" width="40.6328125" style="175" customWidth="1"/>
    <col min="5884" max="5887" width="9.36328125" style="175" customWidth="1"/>
    <col min="5888" max="6136" width="8.90625" style="175"/>
    <col min="6137" max="6137" width="9.36328125" style="175" customWidth="1"/>
    <col min="6138" max="6138" width="6.6328125" style="175" customWidth="1"/>
    <col min="6139" max="6139" width="40.6328125" style="175" customWidth="1"/>
    <col min="6140" max="6143" width="9.36328125" style="175" customWidth="1"/>
    <col min="6144" max="6392" width="8.90625" style="175"/>
    <col min="6393" max="6393" width="9.36328125" style="175" customWidth="1"/>
    <col min="6394" max="6394" width="6.6328125" style="175" customWidth="1"/>
    <col min="6395" max="6395" width="40.6328125" style="175" customWidth="1"/>
    <col min="6396" max="6399" width="9.36328125" style="175" customWidth="1"/>
    <col min="6400" max="6648" width="8.90625" style="175"/>
    <col min="6649" max="6649" width="9.36328125" style="175" customWidth="1"/>
    <col min="6650" max="6650" width="6.6328125" style="175" customWidth="1"/>
    <col min="6651" max="6651" width="40.6328125" style="175" customWidth="1"/>
    <col min="6652" max="6655" width="9.36328125" style="175" customWidth="1"/>
    <col min="6656" max="6904" width="8.90625" style="175"/>
    <col min="6905" max="6905" width="9.36328125" style="175" customWidth="1"/>
    <col min="6906" max="6906" width="6.6328125" style="175" customWidth="1"/>
    <col min="6907" max="6907" width="40.6328125" style="175" customWidth="1"/>
    <col min="6908" max="6911" width="9.36328125" style="175" customWidth="1"/>
    <col min="6912" max="7160" width="8.90625" style="175"/>
    <col min="7161" max="7161" width="9.36328125" style="175" customWidth="1"/>
    <col min="7162" max="7162" width="6.6328125" style="175" customWidth="1"/>
    <col min="7163" max="7163" width="40.6328125" style="175" customWidth="1"/>
    <col min="7164" max="7167" width="9.36328125" style="175" customWidth="1"/>
    <col min="7168" max="7416" width="8.90625" style="175"/>
    <col min="7417" max="7417" width="9.36328125" style="175" customWidth="1"/>
    <col min="7418" max="7418" width="6.6328125" style="175" customWidth="1"/>
    <col min="7419" max="7419" width="40.6328125" style="175" customWidth="1"/>
    <col min="7420" max="7423" width="9.36328125" style="175" customWidth="1"/>
    <col min="7424" max="7672" width="8.90625" style="175"/>
    <col min="7673" max="7673" width="9.36328125" style="175" customWidth="1"/>
    <col min="7674" max="7674" width="6.6328125" style="175" customWidth="1"/>
    <col min="7675" max="7675" width="40.6328125" style="175" customWidth="1"/>
    <col min="7676" max="7679" width="9.36328125" style="175" customWidth="1"/>
    <col min="7680" max="7928" width="8.90625" style="175"/>
    <col min="7929" max="7929" width="9.36328125" style="175" customWidth="1"/>
    <col min="7930" max="7930" width="6.6328125" style="175" customWidth="1"/>
    <col min="7931" max="7931" width="40.6328125" style="175" customWidth="1"/>
    <col min="7932" max="7935" width="9.36328125" style="175" customWidth="1"/>
    <col min="7936" max="8184" width="8.90625" style="175"/>
    <col min="8185" max="8185" width="9.36328125" style="175" customWidth="1"/>
    <col min="8186" max="8186" width="6.6328125" style="175" customWidth="1"/>
    <col min="8187" max="8187" width="40.6328125" style="175" customWidth="1"/>
    <col min="8188" max="8191" width="9.36328125" style="175" customWidth="1"/>
    <col min="8192" max="8440" width="8.90625" style="175"/>
    <col min="8441" max="8441" width="9.36328125" style="175" customWidth="1"/>
    <col min="8442" max="8442" width="6.6328125" style="175" customWidth="1"/>
    <col min="8443" max="8443" width="40.6328125" style="175" customWidth="1"/>
    <col min="8444" max="8447" width="9.36328125" style="175" customWidth="1"/>
    <col min="8448" max="8696" width="8.90625" style="175"/>
    <col min="8697" max="8697" width="9.36328125" style="175" customWidth="1"/>
    <col min="8698" max="8698" width="6.6328125" style="175" customWidth="1"/>
    <col min="8699" max="8699" width="40.6328125" style="175" customWidth="1"/>
    <col min="8700" max="8703" width="9.36328125" style="175" customWidth="1"/>
    <col min="8704" max="8952" width="8.90625" style="175"/>
    <col min="8953" max="8953" width="9.36328125" style="175" customWidth="1"/>
    <col min="8954" max="8954" width="6.6328125" style="175" customWidth="1"/>
    <col min="8955" max="8955" width="40.6328125" style="175" customWidth="1"/>
    <col min="8956" max="8959" width="9.36328125" style="175" customWidth="1"/>
    <col min="8960" max="9208" width="8.90625" style="175"/>
    <col min="9209" max="9209" width="9.36328125" style="175" customWidth="1"/>
    <col min="9210" max="9210" width="6.6328125" style="175" customWidth="1"/>
    <col min="9211" max="9211" width="40.6328125" style="175" customWidth="1"/>
    <col min="9212" max="9215" width="9.36328125" style="175" customWidth="1"/>
    <col min="9216" max="9464" width="8.90625" style="175"/>
    <col min="9465" max="9465" width="9.36328125" style="175" customWidth="1"/>
    <col min="9466" max="9466" width="6.6328125" style="175" customWidth="1"/>
    <col min="9467" max="9467" width="40.6328125" style="175" customWidth="1"/>
    <col min="9468" max="9471" width="9.36328125" style="175" customWidth="1"/>
    <col min="9472" max="9720" width="8.90625" style="175"/>
    <col min="9721" max="9721" width="9.36328125" style="175" customWidth="1"/>
    <col min="9722" max="9722" width="6.6328125" style="175" customWidth="1"/>
    <col min="9723" max="9723" width="40.6328125" style="175" customWidth="1"/>
    <col min="9724" max="9727" width="9.36328125" style="175" customWidth="1"/>
    <col min="9728" max="9976" width="8.90625" style="175"/>
    <col min="9977" max="9977" width="9.36328125" style="175" customWidth="1"/>
    <col min="9978" max="9978" width="6.6328125" style="175" customWidth="1"/>
    <col min="9979" max="9979" width="40.6328125" style="175" customWidth="1"/>
    <col min="9980" max="9983" width="9.36328125" style="175" customWidth="1"/>
    <col min="9984" max="10232" width="8.90625" style="175"/>
    <col min="10233" max="10233" width="9.36328125" style="175" customWidth="1"/>
    <col min="10234" max="10234" width="6.6328125" style="175" customWidth="1"/>
    <col min="10235" max="10235" width="40.6328125" style="175" customWidth="1"/>
    <col min="10236" max="10239" width="9.36328125" style="175" customWidth="1"/>
    <col min="10240" max="10488" width="8.90625" style="175"/>
    <col min="10489" max="10489" width="9.36328125" style="175" customWidth="1"/>
    <col min="10490" max="10490" width="6.6328125" style="175" customWidth="1"/>
    <col min="10491" max="10491" width="40.6328125" style="175" customWidth="1"/>
    <col min="10492" max="10495" width="9.36328125" style="175" customWidth="1"/>
    <col min="10496" max="10744" width="8.90625" style="175"/>
    <col min="10745" max="10745" width="9.36328125" style="175" customWidth="1"/>
    <col min="10746" max="10746" width="6.6328125" style="175" customWidth="1"/>
    <col min="10747" max="10747" width="40.6328125" style="175" customWidth="1"/>
    <col min="10748" max="10751" width="9.36328125" style="175" customWidth="1"/>
    <col min="10752" max="11000" width="8.90625" style="175"/>
    <col min="11001" max="11001" width="9.36328125" style="175" customWidth="1"/>
    <col min="11002" max="11002" width="6.6328125" style="175" customWidth="1"/>
    <col min="11003" max="11003" width="40.6328125" style="175" customWidth="1"/>
    <col min="11004" max="11007" width="9.36328125" style="175" customWidth="1"/>
    <col min="11008" max="11256" width="8.90625" style="175"/>
    <col min="11257" max="11257" width="9.36328125" style="175" customWidth="1"/>
    <col min="11258" max="11258" width="6.6328125" style="175" customWidth="1"/>
    <col min="11259" max="11259" width="40.6328125" style="175" customWidth="1"/>
    <col min="11260" max="11263" width="9.36328125" style="175" customWidth="1"/>
    <col min="11264" max="11512" width="8.90625" style="175"/>
    <col min="11513" max="11513" width="9.36328125" style="175" customWidth="1"/>
    <col min="11514" max="11514" width="6.6328125" style="175" customWidth="1"/>
    <col min="11515" max="11515" width="40.6328125" style="175" customWidth="1"/>
    <col min="11516" max="11519" width="9.36328125" style="175" customWidth="1"/>
    <col min="11520" max="11768" width="8.90625" style="175"/>
    <col min="11769" max="11769" width="9.36328125" style="175" customWidth="1"/>
    <col min="11770" max="11770" width="6.6328125" style="175" customWidth="1"/>
    <col min="11771" max="11771" width="40.6328125" style="175" customWidth="1"/>
    <col min="11772" max="11775" width="9.36328125" style="175" customWidth="1"/>
    <col min="11776" max="12024" width="8.90625" style="175"/>
    <col min="12025" max="12025" width="9.36328125" style="175" customWidth="1"/>
    <col min="12026" max="12026" width="6.6328125" style="175" customWidth="1"/>
    <col min="12027" max="12027" width="40.6328125" style="175" customWidth="1"/>
    <col min="12028" max="12031" width="9.36328125" style="175" customWidth="1"/>
    <col min="12032" max="12280" width="8.90625" style="175"/>
    <col min="12281" max="12281" width="9.36328125" style="175" customWidth="1"/>
    <col min="12282" max="12282" width="6.6328125" style="175" customWidth="1"/>
    <col min="12283" max="12283" width="40.6328125" style="175" customWidth="1"/>
    <col min="12284" max="12287" width="9.36328125" style="175" customWidth="1"/>
    <col min="12288" max="12536" width="8.90625" style="175"/>
    <col min="12537" max="12537" width="9.36328125" style="175" customWidth="1"/>
    <col min="12538" max="12538" width="6.6328125" style="175" customWidth="1"/>
    <col min="12539" max="12539" width="40.6328125" style="175" customWidth="1"/>
    <col min="12540" max="12543" width="9.36328125" style="175" customWidth="1"/>
    <col min="12544" max="12792" width="8.90625" style="175"/>
    <col min="12793" max="12793" width="9.36328125" style="175" customWidth="1"/>
    <col min="12794" max="12794" width="6.6328125" style="175" customWidth="1"/>
    <col min="12795" max="12795" width="40.6328125" style="175" customWidth="1"/>
    <col min="12796" max="12799" width="9.36328125" style="175" customWidth="1"/>
    <col min="12800" max="13048" width="8.90625" style="175"/>
    <col min="13049" max="13049" width="9.36328125" style="175" customWidth="1"/>
    <col min="13050" max="13050" width="6.6328125" style="175" customWidth="1"/>
    <col min="13051" max="13051" width="40.6328125" style="175" customWidth="1"/>
    <col min="13052" max="13055" width="9.36328125" style="175" customWidth="1"/>
    <col min="13056" max="13304" width="8.90625" style="175"/>
    <col min="13305" max="13305" width="9.36328125" style="175" customWidth="1"/>
    <col min="13306" max="13306" width="6.6328125" style="175" customWidth="1"/>
    <col min="13307" max="13307" width="40.6328125" style="175" customWidth="1"/>
    <col min="13308" max="13311" width="9.36328125" style="175" customWidth="1"/>
    <col min="13312" max="13560" width="8.90625" style="175"/>
    <col min="13561" max="13561" width="9.36328125" style="175" customWidth="1"/>
    <col min="13562" max="13562" width="6.6328125" style="175" customWidth="1"/>
    <col min="13563" max="13563" width="40.6328125" style="175" customWidth="1"/>
    <col min="13564" max="13567" width="9.36328125" style="175" customWidth="1"/>
    <col min="13568" max="13816" width="8.90625" style="175"/>
    <col min="13817" max="13817" width="9.36328125" style="175" customWidth="1"/>
    <col min="13818" max="13818" width="6.6328125" style="175" customWidth="1"/>
    <col min="13819" max="13819" width="40.6328125" style="175" customWidth="1"/>
    <col min="13820" max="13823" width="9.36328125" style="175" customWidth="1"/>
    <col min="13824" max="14072" width="8.90625" style="175"/>
    <col min="14073" max="14073" width="9.36328125" style="175" customWidth="1"/>
    <col min="14074" max="14074" width="6.6328125" style="175" customWidth="1"/>
    <col min="14075" max="14075" width="40.6328125" style="175" customWidth="1"/>
    <col min="14076" max="14079" width="9.36328125" style="175" customWidth="1"/>
    <col min="14080" max="14328" width="8.90625" style="175"/>
    <col min="14329" max="14329" width="9.36328125" style="175" customWidth="1"/>
    <col min="14330" max="14330" width="6.6328125" style="175" customWidth="1"/>
    <col min="14331" max="14331" width="40.6328125" style="175" customWidth="1"/>
    <col min="14332" max="14335" width="9.36328125" style="175" customWidth="1"/>
    <col min="14336" max="14584" width="8.90625" style="175"/>
    <col min="14585" max="14585" width="9.36328125" style="175" customWidth="1"/>
    <col min="14586" max="14586" width="6.6328125" style="175" customWidth="1"/>
    <col min="14587" max="14587" width="40.6328125" style="175" customWidth="1"/>
    <col min="14588" max="14591" width="9.36328125" style="175" customWidth="1"/>
    <col min="14592" max="14840" width="8.90625" style="175"/>
    <col min="14841" max="14841" width="9.36328125" style="175" customWidth="1"/>
    <col min="14842" max="14842" width="6.6328125" style="175" customWidth="1"/>
    <col min="14843" max="14843" width="40.6328125" style="175" customWidth="1"/>
    <col min="14844" max="14847" width="9.36328125" style="175" customWidth="1"/>
    <col min="14848" max="15096" width="8.90625" style="175"/>
    <col min="15097" max="15097" width="9.36328125" style="175" customWidth="1"/>
    <col min="15098" max="15098" width="6.6328125" style="175" customWidth="1"/>
    <col min="15099" max="15099" width="40.6328125" style="175" customWidth="1"/>
    <col min="15100" max="15103" width="9.36328125" style="175" customWidth="1"/>
    <col min="15104" max="15352" width="8.90625" style="175"/>
    <col min="15353" max="15353" width="9.36328125" style="175" customWidth="1"/>
    <col min="15354" max="15354" width="6.6328125" style="175" customWidth="1"/>
    <col min="15355" max="15355" width="40.6328125" style="175" customWidth="1"/>
    <col min="15356" max="15359" width="9.36328125" style="175" customWidth="1"/>
    <col min="15360" max="15608" width="8.90625" style="175"/>
    <col min="15609" max="15609" width="9.36328125" style="175" customWidth="1"/>
    <col min="15610" max="15610" width="6.6328125" style="175" customWidth="1"/>
    <col min="15611" max="15611" width="40.6328125" style="175" customWidth="1"/>
    <col min="15612" max="15615" width="9.36328125" style="175" customWidth="1"/>
    <col min="15616" max="15864" width="8.90625" style="175"/>
    <col min="15865" max="15865" width="9.36328125" style="175" customWidth="1"/>
    <col min="15866" max="15866" width="6.6328125" style="175" customWidth="1"/>
    <col min="15867" max="15867" width="40.6328125" style="175" customWidth="1"/>
    <col min="15868" max="15871" width="9.36328125" style="175" customWidth="1"/>
    <col min="15872" max="16120" width="8.90625" style="175"/>
    <col min="16121" max="16121" width="9.36328125" style="175" customWidth="1"/>
    <col min="16122" max="16122" width="6.6328125" style="175" customWidth="1"/>
    <col min="16123" max="16123" width="40.6328125" style="175" customWidth="1"/>
    <col min="16124" max="16127" width="9.36328125" style="175" customWidth="1"/>
    <col min="16128" max="16369" width="8.90625" style="175"/>
    <col min="16370" max="16384" width="8.90625" style="175" customWidth="1"/>
  </cols>
  <sheetData>
    <row r="1" spans="1:7" ht="29" customHeight="1" x14ac:dyDescent="0.25">
      <c r="A1" s="511" t="str">
        <f>+BOQ!A1</f>
        <v>CONTRACT NO. ZNB01307/00000/00/POR/INF/22/T: PROVISION OF MAINTENANCE ON VARIOUS PROVINCIAL ROADS OVER A PERIOD OF 36 MONTHS WITHIN UMZUMBE SOUTHERN ZONE 1 UNDER COST CENTRE PORT SHEPSTONE IN THE DURBAN REGION.  CIDB GRADE 8CE or HIGHER</v>
      </c>
      <c r="B1" s="511"/>
      <c r="C1" s="511"/>
      <c r="D1" s="511"/>
      <c r="E1" s="511"/>
      <c r="F1" s="511"/>
      <c r="G1" s="511"/>
    </row>
    <row r="2" spans="1:7" ht="13" x14ac:dyDescent="0.25">
      <c r="A2" s="176" t="s">
        <v>0</v>
      </c>
      <c r="B2" s="176"/>
      <c r="C2" s="176" t="s">
        <v>1</v>
      </c>
      <c r="D2" s="177" t="s">
        <v>2</v>
      </c>
      <c r="E2" s="178" t="s">
        <v>3</v>
      </c>
      <c r="F2" s="179" t="s">
        <v>4</v>
      </c>
      <c r="G2" s="180" t="s">
        <v>276</v>
      </c>
    </row>
    <row r="3" spans="1:7" ht="13" x14ac:dyDescent="0.25">
      <c r="A3" s="241" t="s">
        <v>356</v>
      </c>
      <c r="B3" s="241"/>
      <c r="C3" s="242"/>
      <c r="D3" s="243"/>
      <c r="E3" s="244"/>
      <c r="F3" s="245"/>
      <c r="G3" s="246"/>
    </row>
    <row r="4" spans="1:7" ht="13" x14ac:dyDescent="0.25">
      <c r="A4" s="247" t="s">
        <v>357</v>
      </c>
      <c r="B4" s="248"/>
      <c r="C4" s="249" t="s">
        <v>297</v>
      </c>
      <c r="D4" s="250"/>
      <c r="E4" s="251"/>
      <c r="F4" s="252"/>
      <c r="G4" s="250"/>
    </row>
    <row r="5" spans="1:7" ht="13" x14ac:dyDescent="0.25">
      <c r="A5" s="181" t="s">
        <v>357</v>
      </c>
      <c r="B5" s="182"/>
      <c r="C5" s="183" t="s">
        <v>326</v>
      </c>
      <c r="D5" s="184"/>
      <c r="E5" s="185"/>
      <c r="F5" s="186"/>
      <c r="G5" s="186"/>
    </row>
    <row r="6" spans="1:7" x14ac:dyDescent="0.25">
      <c r="A6" s="182"/>
      <c r="B6" s="187"/>
      <c r="C6" s="188"/>
      <c r="D6" s="189"/>
      <c r="E6" s="190"/>
      <c r="F6" s="191"/>
      <c r="G6" s="191"/>
    </row>
    <row r="7" spans="1:7" x14ac:dyDescent="0.25">
      <c r="A7" s="182"/>
      <c r="B7" s="187"/>
      <c r="C7" s="188" t="s">
        <v>327</v>
      </c>
      <c r="D7" s="189"/>
      <c r="E7" s="190"/>
      <c r="F7" s="191"/>
      <c r="G7" s="191"/>
    </row>
    <row r="8" spans="1:7" x14ac:dyDescent="0.25">
      <c r="A8" s="182"/>
      <c r="B8" s="187"/>
      <c r="C8" s="188"/>
      <c r="D8" s="189"/>
      <c r="E8" s="190"/>
      <c r="F8" s="191"/>
      <c r="G8" s="191"/>
    </row>
    <row r="9" spans="1:7" ht="25" x14ac:dyDescent="0.25">
      <c r="A9" s="182"/>
      <c r="B9" s="187"/>
      <c r="C9" s="188" t="s">
        <v>328</v>
      </c>
      <c r="D9" s="189" t="s">
        <v>128</v>
      </c>
      <c r="E9" s="190">
        <v>12</v>
      </c>
      <c r="F9" s="191"/>
      <c r="G9" s="191">
        <f>F9*E9</f>
        <v>0</v>
      </c>
    </row>
    <row r="10" spans="1:7" x14ac:dyDescent="0.25">
      <c r="A10" s="182"/>
      <c r="B10" s="187"/>
      <c r="C10" s="188"/>
      <c r="D10" s="189"/>
      <c r="E10" s="190"/>
      <c r="F10" s="191"/>
      <c r="G10" s="191"/>
    </row>
    <row r="11" spans="1:7" ht="25" x14ac:dyDescent="0.25">
      <c r="A11" s="182"/>
      <c r="B11" s="187"/>
      <c r="C11" s="188" t="s">
        <v>329</v>
      </c>
      <c r="D11" s="189" t="s">
        <v>128</v>
      </c>
      <c r="E11" s="190">
        <v>6</v>
      </c>
      <c r="F11" s="191"/>
      <c r="G11" s="191">
        <f>F11*E11</f>
        <v>0</v>
      </c>
    </row>
    <row r="12" spans="1:7" x14ac:dyDescent="0.25">
      <c r="A12" s="182"/>
      <c r="B12" s="187"/>
      <c r="C12" s="188"/>
      <c r="D12" s="189"/>
      <c r="E12" s="190"/>
      <c r="F12" s="191"/>
      <c r="G12" s="191"/>
    </row>
    <row r="13" spans="1:7" ht="25" x14ac:dyDescent="0.25">
      <c r="A13" s="182"/>
      <c r="B13" s="187"/>
      <c r="C13" s="188" t="s">
        <v>330</v>
      </c>
      <c r="D13" s="189" t="s">
        <v>128</v>
      </c>
      <c r="E13" s="190">
        <v>2</v>
      </c>
      <c r="F13" s="191"/>
      <c r="G13" s="191">
        <f>F13*E13</f>
        <v>0</v>
      </c>
    </row>
    <row r="14" spans="1:7" x14ac:dyDescent="0.25">
      <c r="A14" s="182"/>
      <c r="B14" s="187"/>
      <c r="C14" s="188"/>
      <c r="D14" s="189"/>
      <c r="E14" s="190"/>
      <c r="F14" s="191"/>
      <c r="G14" s="191"/>
    </row>
    <row r="15" spans="1:7" ht="25" hidden="1" x14ac:dyDescent="0.25">
      <c r="A15" s="182"/>
      <c r="B15" s="187"/>
      <c r="C15" s="188" t="s">
        <v>331</v>
      </c>
      <c r="D15" s="189" t="s">
        <v>128</v>
      </c>
      <c r="E15" s="190">
        <v>0</v>
      </c>
      <c r="F15" s="191">
        <v>60000</v>
      </c>
      <c r="G15" s="191">
        <f>F15*E15</f>
        <v>0</v>
      </c>
    </row>
    <row r="16" spans="1:7" x14ac:dyDescent="0.25">
      <c r="A16" s="182"/>
      <c r="B16" s="187"/>
      <c r="C16" s="188"/>
      <c r="D16" s="189"/>
      <c r="E16" s="190"/>
      <c r="F16" s="191"/>
      <c r="G16" s="191"/>
    </row>
    <row r="17" spans="1:11" ht="25" hidden="1" x14ac:dyDescent="0.25">
      <c r="A17" s="182"/>
      <c r="B17" s="187"/>
      <c r="C17" s="188" t="s">
        <v>332</v>
      </c>
      <c r="D17" s="189" t="s">
        <v>128</v>
      </c>
      <c r="E17" s="190">
        <v>0</v>
      </c>
      <c r="F17" s="236">
        <v>60000</v>
      </c>
      <c r="G17" s="191">
        <f>F17*E17</f>
        <v>0</v>
      </c>
    </row>
    <row r="18" spans="1:11" hidden="1" x14ac:dyDescent="0.25">
      <c r="A18" s="182"/>
      <c r="B18" s="187"/>
      <c r="C18" s="188"/>
      <c r="D18" s="189"/>
      <c r="E18" s="190"/>
      <c r="F18" s="236"/>
      <c r="G18" s="191"/>
    </row>
    <row r="19" spans="1:11" ht="25" hidden="1" x14ac:dyDescent="0.25">
      <c r="A19" s="182"/>
      <c r="B19" s="187"/>
      <c r="C19" s="188" t="s">
        <v>333</v>
      </c>
      <c r="D19" s="189" t="s">
        <v>128</v>
      </c>
      <c r="E19" s="190">
        <v>0</v>
      </c>
      <c r="F19" s="236">
        <v>60000</v>
      </c>
      <c r="G19" s="191">
        <f>F19*E19</f>
        <v>0</v>
      </c>
    </row>
    <row r="20" spans="1:11" x14ac:dyDescent="0.25">
      <c r="A20" s="182"/>
      <c r="B20" s="187"/>
      <c r="C20" s="188"/>
      <c r="D20" s="189"/>
      <c r="E20" s="190"/>
      <c r="F20" s="191"/>
      <c r="G20" s="191"/>
    </row>
    <row r="21" spans="1:11" ht="13" x14ac:dyDescent="0.25">
      <c r="A21" s="181" t="s">
        <v>358</v>
      </c>
      <c r="B21" s="182"/>
      <c r="C21" s="183" t="s">
        <v>298</v>
      </c>
      <c r="D21" s="194"/>
      <c r="E21" s="195"/>
      <c r="F21" s="196"/>
      <c r="G21" s="197"/>
      <c r="I21" s="193"/>
      <c r="J21" s="193"/>
      <c r="K21" s="394"/>
    </row>
    <row r="22" spans="1:11" x14ac:dyDescent="0.25">
      <c r="A22" s="182"/>
      <c r="B22" s="182"/>
      <c r="C22" s="198"/>
      <c r="D22" s="194"/>
      <c r="E22" s="195"/>
      <c r="F22" s="196"/>
      <c r="G22" s="197"/>
      <c r="J22" s="193"/>
      <c r="K22" s="394"/>
    </row>
    <row r="23" spans="1:11" ht="25" x14ac:dyDescent="0.25">
      <c r="A23" s="182"/>
      <c r="B23" s="187"/>
      <c r="C23" s="188" t="s">
        <v>299</v>
      </c>
      <c r="D23" s="189" t="s">
        <v>282</v>
      </c>
      <c r="E23" s="190">
        <v>1</v>
      </c>
      <c r="F23" s="191">
        <v>9136151.1999999993</v>
      </c>
      <c r="G23" s="191">
        <f>F23*E23</f>
        <v>9136151.1999999993</v>
      </c>
      <c r="I23" s="193"/>
      <c r="K23" s="193"/>
    </row>
    <row r="24" spans="1:11" x14ac:dyDescent="0.25">
      <c r="A24" s="182"/>
      <c r="B24" s="187"/>
      <c r="C24" s="188"/>
      <c r="D24" s="189"/>
      <c r="E24" s="190"/>
      <c r="F24" s="191"/>
      <c r="G24" s="191"/>
      <c r="I24" s="193"/>
    </row>
    <row r="25" spans="1:11" x14ac:dyDescent="0.25">
      <c r="A25" s="182"/>
      <c r="B25" s="187"/>
      <c r="C25" s="188" t="s">
        <v>359</v>
      </c>
      <c r="D25" s="189" t="s">
        <v>129</v>
      </c>
      <c r="E25" s="199">
        <f>G23</f>
        <v>9136151.1999999993</v>
      </c>
      <c r="F25" s="200"/>
      <c r="G25" s="191">
        <f t="shared" ref="G25:G57" si="0">F25*E25</f>
        <v>0</v>
      </c>
    </row>
    <row r="26" spans="1:11" x14ac:dyDescent="0.25">
      <c r="A26" s="182"/>
      <c r="B26" s="187"/>
      <c r="C26" s="188"/>
      <c r="D26" s="189"/>
      <c r="E26" s="190"/>
      <c r="F26" s="191"/>
      <c r="G26" s="191"/>
    </row>
    <row r="27" spans="1:11" x14ac:dyDescent="0.25">
      <c r="A27" s="182"/>
      <c r="B27" s="187"/>
      <c r="C27" s="188" t="s">
        <v>300</v>
      </c>
      <c r="D27" s="189" t="s">
        <v>282</v>
      </c>
      <c r="E27" s="190">
        <v>1</v>
      </c>
      <c r="F27" s="191">
        <v>2284037.7999999998</v>
      </c>
      <c r="G27" s="191">
        <f t="shared" si="0"/>
        <v>2284037.7999999998</v>
      </c>
      <c r="I27" s="193"/>
    </row>
    <row r="28" spans="1:11" x14ac:dyDescent="0.25">
      <c r="A28" s="182"/>
      <c r="B28" s="187"/>
      <c r="C28" s="188"/>
      <c r="D28" s="189"/>
      <c r="E28" s="190"/>
      <c r="F28" s="191"/>
      <c r="G28" s="191"/>
      <c r="I28" s="193"/>
    </row>
    <row r="29" spans="1:11" x14ac:dyDescent="0.25">
      <c r="A29" s="182"/>
      <c r="B29" s="187"/>
      <c r="C29" s="188" t="s">
        <v>360</v>
      </c>
      <c r="D29" s="189" t="s">
        <v>129</v>
      </c>
      <c r="E29" s="199">
        <f>G27</f>
        <v>2284037.7999999998</v>
      </c>
      <c r="F29" s="201"/>
      <c r="G29" s="191">
        <f>F29*E29</f>
        <v>0</v>
      </c>
      <c r="I29" s="193"/>
    </row>
    <row r="30" spans="1:11" x14ac:dyDescent="0.25">
      <c r="A30" s="182"/>
      <c r="B30" s="187"/>
      <c r="C30" s="188"/>
      <c r="D30" s="189"/>
      <c r="E30" s="190"/>
      <c r="F30" s="191"/>
      <c r="G30" s="191"/>
      <c r="I30" s="193"/>
    </row>
    <row r="31" spans="1:11" x14ac:dyDescent="0.25">
      <c r="A31" s="182"/>
      <c r="B31" s="187"/>
      <c r="C31" s="188" t="s">
        <v>301</v>
      </c>
      <c r="D31" s="189" t="s">
        <v>28</v>
      </c>
      <c r="E31" s="190">
        <v>1</v>
      </c>
      <c r="F31" s="191"/>
      <c r="G31" s="191">
        <f>F31*E31</f>
        <v>0</v>
      </c>
    </row>
    <row r="32" spans="1:11" x14ac:dyDescent="0.25">
      <c r="A32" s="182"/>
      <c r="B32" s="187"/>
      <c r="C32" s="187"/>
      <c r="D32" s="189"/>
      <c r="E32" s="190"/>
      <c r="F32" s="191"/>
      <c r="G32" s="191"/>
    </row>
    <row r="33" spans="1:7" x14ac:dyDescent="0.25">
      <c r="A33" s="202" t="s">
        <v>365</v>
      </c>
      <c r="B33" s="187"/>
      <c r="C33" s="188" t="s">
        <v>302</v>
      </c>
      <c r="D33" s="189"/>
      <c r="E33" s="190"/>
      <c r="F33" s="191"/>
      <c r="G33" s="191"/>
    </row>
    <row r="34" spans="1:7" x14ac:dyDescent="0.25">
      <c r="A34" s="182"/>
      <c r="B34" s="187"/>
      <c r="C34" s="187"/>
      <c r="D34" s="189"/>
      <c r="E34" s="190"/>
      <c r="F34" s="191"/>
      <c r="G34" s="191"/>
    </row>
    <row r="35" spans="1:7" x14ac:dyDescent="0.25">
      <c r="A35" s="182"/>
      <c r="B35" s="187"/>
      <c r="C35" s="187" t="s">
        <v>280</v>
      </c>
      <c r="D35" s="189"/>
      <c r="E35" s="190"/>
      <c r="F35" s="191"/>
      <c r="G35" s="191"/>
    </row>
    <row r="36" spans="1:7" x14ac:dyDescent="0.25">
      <c r="A36" s="182"/>
      <c r="B36" s="187"/>
      <c r="C36" s="187"/>
      <c r="D36" s="189"/>
      <c r="E36" s="190"/>
      <c r="F36" s="191"/>
      <c r="G36" s="191"/>
    </row>
    <row r="37" spans="1:7" x14ac:dyDescent="0.25">
      <c r="A37" s="182"/>
      <c r="B37" s="187"/>
      <c r="C37" s="187" t="s">
        <v>281</v>
      </c>
      <c r="D37" s="189" t="s">
        <v>282</v>
      </c>
      <c r="E37" s="190">
        <v>1</v>
      </c>
      <c r="F37" s="191">
        <v>90908.774852976683</v>
      </c>
      <c r="G37" s="191">
        <f>E37*F37</f>
        <v>90908.774852976683</v>
      </c>
    </row>
    <row r="38" spans="1:7" x14ac:dyDescent="0.25">
      <c r="A38" s="182"/>
      <c r="B38" s="187"/>
      <c r="C38" s="187"/>
      <c r="D38" s="189"/>
      <c r="E38" s="190"/>
      <c r="F38" s="191"/>
      <c r="G38" s="191"/>
    </row>
    <row r="39" spans="1:7" x14ac:dyDescent="0.25">
      <c r="A39" s="182"/>
      <c r="B39" s="187"/>
      <c r="C39" s="187" t="s">
        <v>361</v>
      </c>
      <c r="D39" s="189" t="s">
        <v>129</v>
      </c>
      <c r="E39" s="199">
        <f>G37</f>
        <v>90908.774852976683</v>
      </c>
      <c r="F39" s="201"/>
      <c r="G39" s="191">
        <f t="shared" si="0"/>
        <v>0</v>
      </c>
    </row>
    <row r="40" spans="1:7" x14ac:dyDescent="0.25">
      <c r="A40" s="182"/>
      <c r="B40" s="187"/>
      <c r="C40" s="187"/>
      <c r="D40" s="189"/>
      <c r="E40" s="190"/>
      <c r="F40" s="191"/>
      <c r="G40" s="191"/>
    </row>
    <row r="41" spans="1:7" x14ac:dyDescent="0.25">
      <c r="A41" s="182"/>
      <c r="B41" s="187"/>
      <c r="C41" s="187" t="s">
        <v>283</v>
      </c>
      <c r="D41" s="189"/>
      <c r="E41" s="190"/>
      <c r="F41" s="191"/>
      <c r="G41" s="191"/>
    </row>
    <row r="42" spans="1:7" x14ac:dyDescent="0.25">
      <c r="A42" s="182"/>
      <c r="B42" s="187"/>
      <c r="C42" s="187"/>
      <c r="D42" s="189"/>
      <c r="E42" s="190"/>
      <c r="F42" s="191"/>
      <c r="G42" s="191"/>
    </row>
    <row r="43" spans="1:7" x14ac:dyDescent="0.25">
      <c r="A43" s="182"/>
      <c r="B43" s="187"/>
      <c r="C43" s="187" t="s">
        <v>281</v>
      </c>
      <c r="D43" s="189" t="s">
        <v>282</v>
      </c>
      <c r="E43" s="190">
        <v>1</v>
      </c>
      <c r="F43" s="191">
        <v>250000</v>
      </c>
      <c r="G43" s="191">
        <f t="shared" si="0"/>
        <v>250000</v>
      </c>
    </row>
    <row r="44" spans="1:7" x14ac:dyDescent="0.25">
      <c r="A44" s="182"/>
      <c r="B44" s="187"/>
      <c r="C44" s="187"/>
      <c r="D44" s="189"/>
      <c r="E44" s="190"/>
      <c r="F44" s="191"/>
      <c r="G44" s="191"/>
    </row>
    <row r="45" spans="1:7" x14ac:dyDescent="0.25">
      <c r="A45" s="182"/>
      <c r="B45" s="187"/>
      <c r="C45" s="188" t="s">
        <v>362</v>
      </c>
      <c r="D45" s="189" t="s">
        <v>129</v>
      </c>
      <c r="E45" s="199">
        <v>250000</v>
      </c>
      <c r="F45" s="201"/>
      <c r="G45" s="191">
        <f t="shared" si="0"/>
        <v>0</v>
      </c>
    </row>
    <row r="46" spans="1:7" x14ac:dyDescent="0.25">
      <c r="A46" s="182"/>
      <c r="B46" s="187"/>
      <c r="C46" s="187"/>
      <c r="D46" s="189"/>
      <c r="E46" s="190"/>
      <c r="F46" s="191"/>
      <c r="G46" s="191"/>
    </row>
    <row r="47" spans="1:7" x14ac:dyDescent="0.25">
      <c r="A47" s="182"/>
      <c r="B47" s="187"/>
      <c r="C47" s="187" t="s">
        <v>284</v>
      </c>
      <c r="D47" s="189"/>
      <c r="E47" s="190"/>
      <c r="F47" s="191"/>
      <c r="G47" s="191"/>
    </row>
    <row r="48" spans="1:7" x14ac:dyDescent="0.25">
      <c r="A48" s="182"/>
      <c r="B48" s="187"/>
      <c r="C48" s="187"/>
      <c r="D48" s="189"/>
      <c r="E48" s="190"/>
      <c r="F48" s="191"/>
      <c r="G48" s="191"/>
    </row>
    <row r="49" spans="1:7" x14ac:dyDescent="0.25">
      <c r="A49" s="182"/>
      <c r="B49" s="187"/>
      <c r="C49" s="187" t="s">
        <v>281</v>
      </c>
      <c r="D49" s="189" t="s">
        <v>282</v>
      </c>
      <c r="E49" s="190">
        <v>1</v>
      </c>
      <c r="F49" s="191">
        <v>300000</v>
      </c>
      <c r="G49" s="191">
        <f t="shared" si="0"/>
        <v>300000</v>
      </c>
    </row>
    <row r="50" spans="1:7" x14ac:dyDescent="0.25">
      <c r="A50" s="182"/>
      <c r="B50" s="187"/>
      <c r="C50" s="187"/>
      <c r="D50" s="189"/>
      <c r="E50" s="190"/>
      <c r="F50" s="191"/>
      <c r="G50" s="191"/>
    </row>
    <row r="51" spans="1:7" x14ac:dyDescent="0.25">
      <c r="A51" s="182"/>
      <c r="B51" s="187"/>
      <c r="C51" s="188" t="s">
        <v>363</v>
      </c>
      <c r="D51" s="189" t="s">
        <v>129</v>
      </c>
      <c r="E51" s="199">
        <v>300000</v>
      </c>
      <c r="F51" s="201"/>
      <c r="G51" s="191">
        <f t="shared" si="0"/>
        <v>0</v>
      </c>
    </row>
    <row r="52" spans="1:7" x14ac:dyDescent="0.25">
      <c r="A52" s="182"/>
      <c r="B52" s="187"/>
      <c r="C52" s="187"/>
      <c r="D52" s="189"/>
      <c r="E52" s="190"/>
      <c r="F52" s="191"/>
      <c r="G52" s="191"/>
    </row>
    <row r="53" spans="1:7" x14ac:dyDescent="0.25">
      <c r="A53" s="182"/>
      <c r="B53" s="187"/>
      <c r="C53" s="188" t="s">
        <v>285</v>
      </c>
      <c r="D53" s="189"/>
      <c r="E53" s="190"/>
      <c r="F53" s="191"/>
      <c r="G53" s="191"/>
    </row>
    <row r="54" spans="1:7" x14ac:dyDescent="0.25">
      <c r="A54" s="182"/>
      <c r="B54" s="182"/>
      <c r="C54" s="182"/>
      <c r="D54" s="184"/>
      <c r="E54" s="185"/>
      <c r="F54" s="203"/>
      <c r="G54" s="191"/>
    </row>
    <row r="55" spans="1:7" x14ac:dyDescent="0.25">
      <c r="A55" s="182"/>
      <c r="B55" s="182"/>
      <c r="C55" s="204" t="s">
        <v>286</v>
      </c>
      <c r="D55" s="184" t="s">
        <v>282</v>
      </c>
      <c r="E55" s="185">
        <v>1</v>
      </c>
      <c r="F55" s="205">
        <v>125000</v>
      </c>
      <c r="G55" s="191">
        <f t="shared" si="0"/>
        <v>125000</v>
      </c>
    </row>
    <row r="56" spans="1:7" x14ac:dyDescent="0.25">
      <c r="A56" s="182"/>
      <c r="B56" s="182"/>
      <c r="C56" s="182"/>
      <c r="D56" s="184"/>
      <c r="E56" s="185"/>
      <c r="F56" s="203"/>
      <c r="G56" s="191"/>
    </row>
    <row r="57" spans="1:7" x14ac:dyDescent="0.25">
      <c r="A57" s="182"/>
      <c r="B57" s="182"/>
      <c r="C57" s="204" t="s">
        <v>364</v>
      </c>
      <c r="D57" s="184" t="s">
        <v>129</v>
      </c>
      <c r="E57" s="206">
        <v>125000</v>
      </c>
      <c r="F57" s="207"/>
      <c r="G57" s="191">
        <f t="shared" si="0"/>
        <v>0</v>
      </c>
    </row>
    <row r="58" spans="1:7" ht="13" thickBot="1" x14ac:dyDescent="0.3">
      <c r="A58" s="182"/>
      <c r="B58" s="182"/>
      <c r="C58" s="182"/>
      <c r="D58" s="184"/>
      <c r="E58" s="185"/>
      <c r="F58" s="203"/>
      <c r="G58" s="203"/>
    </row>
    <row r="59" spans="1:7" ht="13.5" thickBot="1" x14ac:dyDescent="0.3">
      <c r="A59" s="208" t="s">
        <v>296</v>
      </c>
      <c r="B59" s="209"/>
      <c r="C59" s="209"/>
      <c r="D59" s="210"/>
      <c r="E59" s="211"/>
      <c r="F59" s="212"/>
      <c r="G59" s="353">
        <f>SUM(G5:G58)</f>
        <v>12186097.774852976</v>
      </c>
    </row>
    <row r="60" spans="1:7" x14ac:dyDescent="0.25">
      <c r="E60" s="213"/>
    </row>
    <row r="61" spans="1:7" x14ac:dyDescent="0.25">
      <c r="E61" s="213"/>
    </row>
    <row r="62" spans="1:7" x14ac:dyDescent="0.25">
      <c r="E62" s="213"/>
    </row>
    <row r="63" spans="1:7" x14ac:dyDescent="0.25">
      <c r="E63" s="213"/>
    </row>
    <row r="64" spans="1:7" x14ac:dyDescent="0.25">
      <c r="E64" s="213"/>
    </row>
    <row r="65" spans="5:5" x14ac:dyDescent="0.25">
      <c r="E65" s="213"/>
    </row>
    <row r="66" spans="5:5" x14ac:dyDescent="0.25">
      <c r="E66" s="213"/>
    </row>
    <row r="67" spans="5:5" x14ac:dyDescent="0.25">
      <c r="E67" s="213"/>
    </row>
    <row r="190" spans="1:5" s="192" customFormat="1" x14ac:dyDescent="0.25">
      <c r="A190" s="175"/>
      <c r="B190" s="175"/>
      <c r="C190" s="175"/>
      <c r="D190" s="175"/>
      <c r="E190" s="213" t="s">
        <v>303</v>
      </c>
    </row>
    <row r="191" spans="1:5" s="192" customFormat="1" x14ac:dyDescent="0.25">
      <c r="A191" s="175"/>
      <c r="B191" s="175"/>
      <c r="C191" s="175"/>
      <c r="D191" s="175"/>
      <c r="E191" s="213" t="s">
        <v>303</v>
      </c>
    </row>
    <row r="193" spans="1:7" s="192" customFormat="1" x14ac:dyDescent="0.25">
      <c r="A193" s="214"/>
      <c r="B193" s="175"/>
      <c r="C193" s="175"/>
      <c r="D193" s="175"/>
      <c r="E193" s="215"/>
    </row>
    <row r="194" spans="1:7" s="192" customFormat="1" x14ac:dyDescent="0.25">
      <c r="A194" s="214"/>
      <c r="B194" s="216"/>
      <c r="C194" s="175"/>
      <c r="D194" s="175"/>
      <c r="E194" s="215"/>
    </row>
    <row r="195" spans="1:7" s="192" customFormat="1" x14ac:dyDescent="0.25">
      <c r="A195" s="214"/>
      <c r="B195" s="216"/>
      <c r="C195" s="175"/>
      <c r="D195" s="175"/>
      <c r="E195" s="215"/>
    </row>
    <row r="196" spans="1:7" s="215" customFormat="1" ht="39" x14ac:dyDescent="0.25">
      <c r="A196" s="214" t="s">
        <v>53</v>
      </c>
      <c r="B196" s="216"/>
      <c r="C196" s="175"/>
      <c r="D196" s="217" t="s">
        <v>54</v>
      </c>
      <c r="F196" s="192"/>
      <c r="G196" s="192"/>
    </row>
    <row r="197" spans="1:7" s="215" customFormat="1" ht="50" x14ac:dyDescent="0.25">
      <c r="A197" s="214"/>
      <c r="B197" s="175" t="s">
        <v>55</v>
      </c>
      <c r="C197" s="175"/>
      <c r="D197" s="218" t="s">
        <v>304</v>
      </c>
      <c r="F197" s="192"/>
      <c r="G197" s="192"/>
    </row>
    <row r="198" spans="1:7" s="215" customFormat="1" x14ac:dyDescent="0.25">
      <c r="A198" s="214"/>
      <c r="B198" s="175"/>
      <c r="C198" s="175"/>
      <c r="D198" s="219" t="s">
        <v>305</v>
      </c>
      <c r="F198" s="192"/>
      <c r="G198" s="192"/>
    </row>
    <row r="199" spans="1:7" s="215" customFormat="1" x14ac:dyDescent="0.25">
      <c r="A199" s="214"/>
      <c r="B199" s="175"/>
      <c r="C199" s="175"/>
      <c r="D199" s="219" t="s">
        <v>305</v>
      </c>
      <c r="F199" s="192"/>
      <c r="G199" s="192"/>
    </row>
    <row r="200" spans="1:7" s="215" customFormat="1" ht="39" x14ac:dyDescent="0.25">
      <c r="A200" s="214" t="s">
        <v>56</v>
      </c>
      <c r="B200" s="175"/>
      <c r="C200" s="175"/>
      <c r="D200" s="217" t="s">
        <v>57</v>
      </c>
      <c r="F200" s="192"/>
      <c r="G200" s="192"/>
    </row>
    <row r="201" spans="1:7" s="215" customFormat="1" x14ac:dyDescent="0.25">
      <c r="A201" s="214"/>
      <c r="B201" s="175" t="s">
        <v>58</v>
      </c>
      <c r="C201" s="175"/>
      <c r="D201" s="218" t="s">
        <v>306</v>
      </c>
      <c r="F201" s="192"/>
      <c r="G201" s="192"/>
    </row>
    <row r="202" spans="1:7" s="215" customFormat="1" ht="25" x14ac:dyDescent="0.25">
      <c r="A202" s="214"/>
      <c r="B202" s="216" t="s">
        <v>59</v>
      </c>
      <c r="C202" s="175"/>
      <c r="D202" s="218" t="s">
        <v>307</v>
      </c>
      <c r="F202" s="192"/>
      <c r="G202" s="192"/>
    </row>
    <row r="203" spans="1:7" s="215" customFormat="1" ht="25" x14ac:dyDescent="0.25">
      <c r="A203" s="214"/>
      <c r="B203" s="216" t="s">
        <v>308</v>
      </c>
      <c r="C203" s="175"/>
      <c r="D203" s="218" t="s">
        <v>309</v>
      </c>
      <c r="F203" s="192"/>
      <c r="G203" s="192"/>
    </row>
    <row r="204" spans="1:7" s="215" customFormat="1" ht="52.5" x14ac:dyDescent="0.25">
      <c r="A204" s="214" t="s">
        <v>60</v>
      </c>
      <c r="B204" s="216"/>
      <c r="C204" s="175"/>
      <c r="D204" s="220" t="s">
        <v>310</v>
      </c>
      <c r="F204" s="192"/>
      <c r="G204" s="192"/>
    </row>
    <row r="205" spans="1:7" s="215" customFormat="1" x14ac:dyDescent="0.25">
      <c r="A205" s="214"/>
      <c r="B205" s="216" t="s">
        <v>311</v>
      </c>
      <c r="C205" s="175"/>
      <c r="D205" s="175"/>
      <c r="F205" s="192"/>
      <c r="G205" s="192"/>
    </row>
    <row r="206" spans="1:7" s="215" customFormat="1" x14ac:dyDescent="0.25">
      <c r="A206" s="214"/>
      <c r="B206" s="216"/>
      <c r="C206" s="175"/>
      <c r="D206" s="175"/>
      <c r="F206" s="192"/>
      <c r="G206" s="192"/>
    </row>
    <row r="207" spans="1:7" s="215" customFormat="1" x14ac:dyDescent="0.25">
      <c r="A207" s="214"/>
      <c r="B207" s="216"/>
      <c r="C207" s="175"/>
      <c r="D207" s="175"/>
      <c r="F207" s="192"/>
      <c r="G207" s="192"/>
    </row>
    <row r="208" spans="1:7" s="215" customFormat="1" x14ac:dyDescent="0.25">
      <c r="A208" s="214"/>
      <c r="B208" s="216"/>
      <c r="C208" s="175"/>
      <c r="D208" s="175"/>
      <c r="F208" s="192"/>
      <c r="G208" s="192"/>
    </row>
    <row r="209" spans="1:7" s="215" customFormat="1" x14ac:dyDescent="0.25">
      <c r="A209" s="214"/>
      <c r="B209" s="216"/>
      <c r="C209" s="175"/>
      <c r="D209" s="175"/>
      <c r="F209" s="192"/>
      <c r="G209" s="192"/>
    </row>
    <row r="210" spans="1:7" s="215" customFormat="1" x14ac:dyDescent="0.25">
      <c r="A210" s="175"/>
      <c r="B210" s="175" t="s">
        <v>312</v>
      </c>
      <c r="C210" s="175"/>
      <c r="D210" s="175"/>
      <c r="F210" s="192"/>
      <c r="G210" s="192"/>
    </row>
  </sheetData>
  <mergeCells count="1">
    <mergeCell ref="A1:G1"/>
  </mergeCells>
  <pageMargins left="0.75" right="0.75" top="1" bottom="1" header="0.5" footer="0.5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9BE0-D0AB-4B67-8EA6-742DABA8458C}">
  <sheetPr>
    <tabColor rgb="FF92D050"/>
  </sheetPr>
  <dimension ref="A1:G184"/>
  <sheetViews>
    <sheetView zoomScale="85" zoomScaleNormal="85" workbookViewId="0">
      <selection activeCell="L26" sqref="L26"/>
    </sheetView>
  </sheetViews>
  <sheetFormatPr defaultRowHeight="12.5" x14ac:dyDescent="0.25"/>
  <cols>
    <col min="1" max="1" width="9" style="237" customWidth="1"/>
    <col min="2" max="2" width="9" style="237" bestFit="1" customWidth="1"/>
    <col min="3" max="3" width="77.453125" style="237" bestFit="1" customWidth="1"/>
    <col min="4" max="4" width="10" style="237" customWidth="1"/>
    <col min="5" max="5" width="9" style="272" bestFit="1" customWidth="1"/>
    <col min="6" max="6" width="10.54296875" style="269" bestFit="1" customWidth="1"/>
    <col min="7" max="7" width="15.90625" style="269" bestFit="1" customWidth="1"/>
    <col min="8" max="253" width="9.08984375" style="237"/>
    <col min="254" max="254" width="9.36328125" style="237" customWidth="1"/>
    <col min="255" max="255" width="6.6328125" style="237" customWidth="1"/>
    <col min="256" max="256" width="40.6328125" style="237" customWidth="1"/>
    <col min="257" max="260" width="9.36328125" style="237" customWidth="1"/>
    <col min="261" max="509" width="9.08984375" style="237"/>
    <col min="510" max="510" width="9.36328125" style="237" customWidth="1"/>
    <col min="511" max="511" width="6.6328125" style="237" customWidth="1"/>
    <col min="512" max="512" width="40.6328125" style="237" customWidth="1"/>
    <col min="513" max="516" width="9.36328125" style="237" customWidth="1"/>
    <col min="517" max="765" width="9.08984375" style="237"/>
    <col min="766" max="766" width="9.36328125" style="237" customWidth="1"/>
    <col min="767" max="767" width="6.6328125" style="237" customWidth="1"/>
    <col min="768" max="768" width="40.6328125" style="237" customWidth="1"/>
    <col min="769" max="772" width="9.36328125" style="237" customWidth="1"/>
    <col min="773" max="1021" width="9.08984375" style="237"/>
    <col min="1022" max="1022" width="9.36328125" style="237" customWidth="1"/>
    <col min="1023" max="1023" width="6.6328125" style="237" customWidth="1"/>
    <col min="1024" max="1024" width="40.6328125" style="237" customWidth="1"/>
    <col min="1025" max="1028" width="9.36328125" style="237" customWidth="1"/>
    <col min="1029" max="1277" width="9.08984375" style="237"/>
    <col min="1278" max="1278" width="9.36328125" style="237" customWidth="1"/>
    <col min="1279" max="1279" width="6.6328125" style="237" customWidth="1"/>
    <col min="1280" max="1280" width="40.6328125" style="237" customWidth="1"/>
    <col min="1281" max="1284" width="9.36328125" style="237" customWidth="1"/>
    <col min="1285" max="1533" width="9.08984375" style="237"/>
    <col min="1534" max="1534" width="9.36328125" style="237" customWidth="1"/>
    <col min="1535" max="1535" width="6.6328125" style="237" customWidth="1"/>
    <col min="1536" max="1536" width="40.6328125" style="237" customWidth="1"/>
    <col min="1537" max="1540" width="9.36328125" style="237" customWidth="1"/>
    <col min="1541" max="1789" width="9.08984375" style="237"/>
    <col min="1790" max="1790" width="9.36328125" style="237" customWidth="1"/>
    <col min="1791" max="1791" width="6.6328125" style="237" customWidth="1"/>
    <col min="1792" max="1792" width="40.6328125" style="237" customWidth="1"/>
    <col min="1793" max="1796" width="9.36328125" style="237" customWidth="1"/>
    <col min="1797" max="2045" width="9.08984375" style="237"/>
    <col min="2046" max="2046" width="9.36328125" style="237" customWidth="1"/>
    <col min="2047" max="2047" width="6.6328125" style="237" customWidth="1"/>
    <col min="2048" max="2048" width="40.6328125" style="237" customWidth="1"/>
    <col min="2049" max="2052" width="9.36328125" style="237" customWidth="1"/>
    <col min="2053" max="2301" width="9.08984375" style="237"/>
    <col min="2302" max="2302" width="9.36328125" style="237" customWidth="1"/>
    <col min="2303" max="2303" width="6.6328125" style="237" customWidth="1"/>
    <col min="2304" max="2304" width="40.6328125" style="237" customWidth="1"/>
    <col min="2305" max="2308" width="9.36328125" style="237" customWidth="1"/>
    <col min="2309" max="2557" width="9.08984375" style="237"/>
    <col min="2558" max="2558" width="9.36328125" style="237" customWidth="1"/>
    <col min="2559" max="2559" width="6.6328125" style="237" customWidth="1"/>
    <col min="2560" max="2560" width="40.6328125" style="237" customWidth="1"/>
    <col min="2561" max="2564" width="9.36328125" style="237" customWidth="1"/>
    <col min="2565" max="2813" width="9.08984375" style="237"/>
    <col min="2814" max="2814" width="9.36328125" style="237" customWidth="1"/>
    <col min="2815" max="2815" width="6.6328125" style="237" customWidth="1"/>
    <col min="2816" max="2816" width="40.6328125" style="237" customWidth="1"/>
    <col min="2817" max="2820" width="9.36328125" style="237" customWidth="1"/>
    <col min="2821" max="3069" width="9.08984375" style="237"/>
    <col min="3070" max="3070" width="9.36328125" style="237" customWidth="1"/>
    <col min="3071" max="3071" width="6.6328125" style="237" customWidth="1"/>
    <col min="3072" max="3072" width="40.6328125" style="237" customWidth="1"/>
    <col min="3073" max="3076" width="9.36328125" style="237" customWidth="1"/>
    <col min="3077" max="3325" width="9.08984375" style="237"/>
    <col min="3326" max="3326" width="9.36328125" style="237" customWidth="1"/>
    <col min="3327" max="3327" width="6.6328125" style="237" customWidth="1"/>
    <col min="3328" max="3328" width="40.6328125" style="237" customWidth="1"/>
    <col min="3329" max="3332" width="9.36328125" style="237" customWidth="1"/>
    <col min="3333" max="3581" width="9.08984375" style="237"/>
    <col min="3582" max="3582" width="9.36328125" style="237" customWidth="1"/>
    <col min="3583" max="3583" width="6.6328125" style="237" customWidth="1"/>
    <col min="3584" max="3584" width="40.6328125" style="237" customWidth="1"/>
    <col min="3585" max="3588" width="9.36328125" style="237" customWidth="1"/>
    <col min="3589" max="3837" width="9.08984375" style="237"/>
    <col min="3838" max="3838" width="9.36328125" style="237" customWidth="1"/>
    <col min="3839" max="3839" width="6.6328125" style="237" customWidth="1"/>
    <col min="3840" max="3840" width="40.6328125" style="237" customWidth="1"/>
    <col min="3841" max="3844" width="9.36328125" style="237" customWidth="1"/>
    <col min="3845" max="4093" width="9.08984375" style="237"/>
    <col min="4094" max="4094" width="9.36328125" style="237" customWidth="1"/>
    <col min="4095" max="4095" width="6.6328125" style="237" customWidth="1"/>
    <col min="4096" max="4096" width="40.6328125" style="237" customWidth="1"/>
    <col min="4097" max="4100" width="9.36328125" style="237" customWidth="1"/>
    <col min="4101" max="4349" width="9.08984375" style="237"/>
    <col min="4350" max="4350" width="9.36328125" style="237" customWidth="1"/>
    <col min="4351" max="4351" width="6.6328125" style="237" customWidth="1"/>
    <col min="4352" max="4352" width="40.6328125" style="237" customWidth="1"/>
    <col min="4353" max="4356" width="9.36328125" style="237" customWidth="1"/>
    <col min="4357" max="4605" width="9.08984375" style="237"/>
    <col min="4606" max="4606" width="9.36328125" style="237" customWidth="1"/>
    <col min="4607" max="4607" width="6.6328125" style="237" customWidth="1"/>
    <col min="4608" max="4608" width="40.6328125" style="237" customWidth="1"/>
    <col min="4609" max="4612" width="9.36328125" style="237" customWidth="1"/>
    <col min="4613" max="4861" width="9.08984375" style="237"/>
    <col min="4862" max="4862" width="9.36328125" style="237" customWidth="1"/>
    <col min="4863" max="4863" width="6.6328125" style="237" customWidth="1"/>
    <col min="4864" max="4864" width="40.6328125" style="237" customWidth="1"/>
    <col min="4865" max="4868" width="9.36328125" style="237" customWidth="1"/>
    <col min="4869" max="5117" width="9.08984375" style="237"/>
    <col min="5118" max="5118" width="9.36328125" style="237" customWidth="1"/>
    <col min="5119" max="5119" width="6.6328125" style="237" customWidth="1"/>
    <col min="5120" max="5120" width="40.6328125" style="237" customWidth="1"/>
    <col min="5121" max="5124" width="9.36328125" style="237" customWidth="1"/>
    <col min="5125" max="5373" width="9.08984375" style="237"/>
    <col min="5374" max="5374" width="9.36328125" style="237" customWidth="1"/>
    <col min="5375" max="5375" width="6.6328125" style="237" customWidth="1"/>
    <col min="5376" max="5376" width="40.6328125" style="237" customWidth="1"/>
    <col min="5377" max="5380" width="9.36328125" style="237" customWidth="1"/>
    <col min="5381" max="5629" width="9.08984375" style="237"/>
    <col min="5630" max="5630" width="9.36328125" style="237" customWidth="1"/>
    <col min="5631" max="5631" width="6.6328125" style="237" customWidth="1"/>
    <col min="5632" max="5632" width="40.6328125" style="237" customWidth="1"/>
    <col min="5633" max="5636" width="9.36328125" style="237" customWidth="1"/>
    <col min="5637" max="5885" width="9.08984375" style="237"/>
    <col min="5886" max="5886" width="9.36328125" style="237" customWidth="1"/>
    <col min="5887" max="5887" width="6.6328125" style="237" customWidth="1"/>
    <col min="5888" max="5888" width="40.6328125" style="237" customWidth="1"/>
    <col min="5889" max="5892" width="9.36328125" style="237" customWidth="1"/>
    <col min="5893" max="6141" width="9.08984375" style="237"/>
    <col min="6142" max="6142" width="9.36328125" style="237" customWidth="1"/>
    <col min="6143" max="6143" width="6.6328125" style="237" customWidth="1"/>
    <col min="6144" max="6144" width="40.6328125" style="237" customWidth="1"/>
    <col min="6145" max="6148" width="9.36328125" style="237" customWidth="1"/>
    <col min="6149" max="6397" width="9.08984375" style="237"/>
    <col min="6398" max="6398" width="9.36328125" style="237" customWidth="1"/>
    <col min="6399" max="6399" width="6.6328125" style="237" customWidth="1"/>
    <col min="6400" max="6400" width="40.6328125" style="237" customWidth="1"/>
    <col min="6401" max="6404" width="9.36328125" style="237" customWidth="1"/>
    <col min="6405" max="6653" width="9.08984375" style="237"/>
    <col min="6654" max="6654" width="9.36328125" style="237" customWidth="1"/>
    <col min="6655" max="6655" width="6.6328125" style="237" customWidth="1"/>
    <col min="6656" max="6656" width="40.6328125" style="237" customWidth="1"/>
    <col min="6657" max="6660" width="9.36328125" style="237" customWidth="1"/>
    <col min="6661" max="6909" width="9.08984375" style="237"/>
    <col min="6910" max="6910" width="9.36328125" style="237" customWidth="1"/>
    <col min="6911" max="6911" width="6.6328125" style="237" customWidth="1"/>
    <col min="6912" max="6912" width="40.6328125" style="237" customWidth="1"/>
    <col min="6913" max="6916" width="9.36328125" style="237" customWidth="1"/>
    <col min="6917" max="7165" width="9.08984375" style="237"/>
    <col min="7166" max="7166" width="9.36328125" style="237" customWidth="1"/>
    <col min="7167" max="7167" width="6.6328125" style="237" customWidth="1"/>
    <col min="7168" max="7168" width="40.6328125" style="237" customWidth="1"/>
    <col min="7169" max="7172" width="9.36328125" style="237" customWidth="1"/>
    <col min="7173" max="7421" width="9.08984375" style="237"/>
    <col min="7422" max="7422" width="9.36328125" style="237" customWidth="1"/>
    <col min="7423" max="7423" width="6.6328125" style="237" customWidth="1"/>
    <col min="7424" max="7424" width="40.6328125" style="237" customWidth="1"/>
    <col min="7425" max="7428" width="9.36328125" style="237" customWidth="1"/>
    <col min="7429" max="7677" width="9.08984375" style="237"/>
    <col min="7678" max="7678" width="9.36328125" style="237" customWidth="1"/>
    <col min="7679" max="7679" width="6.6328125" style="237" customWidth="1"/>
    <col min="7680" max="7680" width="40.6328125" style="237" customWidth="1"/>
    <col min="7681" max="7684" width="9.36328125" style="237" customWidth="1"/>
    <col min="7685" max="7933" width="9.08984375" style="237"/>
    <col min="7934" max="7934" width="9.36328125" style="237" customWidth="1"/>
    <col min="7935" max="7935" width="6.6328125" style="237" customWidth="1"/>
    <col min="7936" max="7936" width="40.6328125" style="237" customWidth="1"/>
    <col min="7937" max="7940" width="9.36328125" style="237" customWidth="1"/>
    <col min="7941" max="8189" width="9.08984375" style="237"/>
    <col min="8190" max="8190" width="9.36328125" style="237" customWidth="1"/>
    <col min="8191" max="8191" width="6.6328125" style="237" customWidth="1"/>
    <col min="8192" max="8192" width="40.6328125" style="237" customWidth="1"/>
    <col min="8193" max="8196" width="9.36328125" style="237" customWidth="1"/>
    <col min="8197" max="8445" width="9.08984375" style="237"/>
    <col min="8446" max="8446" width="9.36328125" style="237" customWidth="1"/>
    <col min="8447" max="8447" width="6.6328125" style="237" customWidth="1"/>
    <col min="8448" max="8448" width="40.6328125" style="237" customWidth="1"/>
    <col min="8449" max="8452" width="9.36328125" style="237" customWidth="1"/>
    <col min="8453" max="8701" width="9.08984375" style="237"/>
    <col min="8702" max="8702" width="9.36328125" style="237" customWidth="1"/>
    <col min="8703" max="8703" width="6.6328125" style="237" customWidth="1"/>
    <col min="8704" max="8704" width="40.6328125" style="237" customWidth="1"/>
    <col min="8705" max="8708" width="9.36328125" style="237" customWidth="1"/>
    <col min="8709" max="8957" width="9.08984375" style="237"/>
    <col min="8958" max="8958" width="9.36328125" style="237" customWidth="1"/>
    <col min="8959" max="8959" width="6.6328125" style="237" customWidth="1"/>
    <col min="8960" max="8960" width="40.6328125" style="237" customWidth="1"/>
    <col min="8961" max="8964" width="9.36328125" style="237" customWidth="1"/>
    <col min="8965" max="9213" width="9.08984375" style="237"/>
    <col min="9214" max="9214" width="9.36328125" style="237" customWidth="1"/>
    <col min="9215" max="9215" width="6.6328125" style="237" customWidth="1"/>
    <col min="9216" max="9216" width="40.6328125" style="237" customWidth="1"/>
    <col min="9217" max="9220" width="9.36328125" style="237" customWidth="1"/>
    <col min="9221" max="9469" width="9.08984375" style="237"/>
    <col min="9470" max="9470" width="9.36328125" style="237" customWidth="1"/>
    <col min="9471" max="9471" width="6.6328125" style="237" customWidth="1"/>
    <col min="9472" max="9472" width="40.6328125" style="237" customWidth="1"/>
    <col min="9473" max="9476" width="9.36328125" style="237" customWidth="1"/>
    <col min="9477" max="9725" width="9.08984375" style="237"/>
    <col min="9726" max="9726" width="9.36328125" style="237" customWidth="1"/>
    <col min="9727" max="9727" width="6.6328125" style="237" customWidth="1"/>
    <col min="9728" max="9728" width="40.6328125" style="237" customWidth="1"/>
    <col min="9729" max="9732" width="9.36328125" style="237" customWidth="1"/>
    <col min="9733" max="9981" width="9.08984375" style="237"/>
    <col min="9982" max="9982" width="9.36328125" style="237" customWidth="1"/>
    <col min="9983" max="9983" width="6.6328125" style="237" customWidth="1"/>
    <col min="9984" max="9984" width="40.6328125" style="237" customWidth="1"/>
    <col min="9985" max="9988" width="9.36328125" style="237" customWidth="1"/>
    <col min="9989" max="10237" width="9.08984375" style="237"/>
    <col min="10238" max="10238" width="9.36328125" style="237" customWidth="1"/>
    <col min="10239" max="10239" width="6.6328125" style="237" customWidth="1"/>
    <col min="10240" max="10240" width="40.6328125" style="237" customWidth="1"/>
    <col min="10241" max="10244" width="9.36328125" style="237" customWidth="1"/>
    <col min="10245" max="10493" width="9.08984375" style="237"/>
    <col min="10494" max="10494" width="9.36328125" style="237" customWidth="1"/>
    <col min="10495" max="10495" width="6.6328125" style="237" customWidth="1"/>
    <col min="10496" max="10496" width="40.6328125" style="237" customWidth="1"/>
    <col min="10497" max="10500" width="9.36328125" style="237" customWidth="1"/>
    <col min="10501" max="10749" width="9.08984375" style="237"/>
    <col min="10750" max="10750" width="9.36328125" style="237" customWidth="1"/>
    <col min="10751" max="10751" width="6.6328125" style="237" customWidth="1"/>
    <col min="10752" max="10752" width="40.6328125" style="237" customWidth="1"/>
    <col min="10753" max="10756" width="9.36328125" style="237" customWidth="1"/>
    <col min="10757" max="11005" width="9.08984375" style="237"/>
    <col min="11006" max="11006" width="9.36328125" style="237" customWidth="1"/>
    <col min="11007" max="11007" width="6.6328125" style="237" customWidth="1"/>
    <col min="11008" max="11008" width="40.6328125" style="237" customWidth="1"/>
    <col min="11009" max="11012" width="9.36328125" style="237" customWidth="1"/>
    <col min="11013" max="11261" width="9.08984375" style="237"/>
    <col min="11262" max="11262" width="9.36328125" style="237" customWidth="1"/>
    <col min="11263" max="11263" width="6.6328125" style="237" customWidth="1"/>
    <col min="11264" max="11264" width="40.6328125" style="237" customWidth="1"/>
    <col min="11265" max="11268" width="9.36328125" style="237" customWidth="1"/>
    <col min="11269" max="11517" width="9.08984375" style="237"/>
    <col min="11518" max="11518" width="9.36328125" style="237" customWidth="1"/>
    <col min="11519" max="11519" width="6.6328125" style="237" customWidth="1"/>
    <col min="11520" max="11520" width="40.6328125" style="237" customWidth="1"/>
    <col min="11521" max="11524" width="9.36328125" style="237" customWidth="1"/>
    <col min="11525" max="11773" width="9.08984375" style="237"/>
    <col min="11774" max="11774" width="9.36328125" style="237" customWidth="1"/>
    <col min="11775" max="11775" width="6.6328125" style="237" customWidth="1"/>
    <col min="11776" max="11776" width="40.6328125" style="237" customWidth="1"/>
    <col min="11777" max="11780" width="9.36328125" style="237" customWidth="1"/>
    <col min="11781" max="12029" width="9.08984375" style="237"/>
    <col min="12030" max="12030" width="9.36328125" style="237" customWidth="1"/>
    <col min="12031" max="12031" width="6.6328125" style="237" customWidth="1"/>
    <col min="12032" max="12032" width="40.6328125" style="237" customWidth="1"/>
    <col min="12033" max="12036" width="9.36328125" style="237" customWidth="1"/>
    <col min="12037" max="12285" width="9.08984375" style="237"/>
    <col min="12286" max="12286" width="9.36328125" style="237" customWidth="1"/>
    <col min="12287" max="12287" width="6.6328125" style="237" customWidth="1"/>
    <col min="12288" max="12288" width="40.6328125" style="237" customWidth="1"/>
    <col min="12289" max="12292" width="9.36328125" style="237" customWidth="1"/>
    <col min="12293" max="12541" width="9.08984375" style="237"/>
    <col min="12542" max="12542" width="9.36328125" style="237" customWidth="1"/>
    <col min="12543" max="12543" width="6.6328125" style="237" customWidth="1"/>
    <col min="12544" max="12544" width="40.6328125" style="237" customWidth="1"/>
    <col min="12545" max="12548" width="9.36328125" style="237" customWidth="1"/>
    <col min="12549" max="12797" width="9.08984375" style="237"/>
    <col min="12798" max="12798" width="9.36328125" style="237" customWidth="1"/>
    <col min="12799" max="12799" width="6.6328125" style="237" customWidth="1"/>
    <col min="12800" max="12800" width="40.6328125" style="237" customWidth="1"/>
    <col min="12801" max="12804" width="9.36328125" style="237" customWidth="1"/>
    <col min="12805" max="13053" width="9.08984375" style="237"/>
    <col min="13054" max="13054" width="9.36328125" style="237" customWidth="1"/>
    <col min="13055" max="13055" width="6.6328125" style="237" customWidth="1"/>
    <col min="13056" max="13056" width="40.6328125" style="237" customWidth="1"/>
    <col min="13057" max="13060" width="9.36328125" style="237" customWidth="1"/>
    <col min="13061" max="13309" width="9.08984375" style="237"/>
    <col min="13310" max="13310" width="9.36328125" style="237" customWidth="1"/>
    <col min="13311" max="13311" width="6.6328125" style="237" customWidth="1"/>
    <col min="13312" max="13312" width="40.6328125" style="237" customWidth="1"/>
    <col min="13313" max="13316" width="9.36328125" style="237" customWidth="1"/>
    <col min="13317" max="13565" width="9.08984375" style="237"/>
    <col min="13566" max="13566" width="9.36328125" style="237" customWidth="1"/>
    <col min="13567" max="13567" width="6.6328125" style="237" customWidth="1"/>
    <col min="13568" max="13568" width="40.6328125" style="237" customWidth="1"/>
    <col min="13569" max="13572" width="9.36328125" style="237" customWidth="1"/>
    <col min="13573" max="13821" width="9.08984375" style="237"/>
    <col min="13822" max="13822" width="9.36328125" style="237" customWidth="1"/>
    <col min="13823" max="13823" width="6.6328125" style="237" customWidth="1"/>
    <col min="13824" max="13824" width="40.6328125" style="237" customWidth="1"/>
    <col min="13825" max="13828" width="9.36328125" style="237" customWidth="1"/>
    <col min="13829" max="14077" width="9.08984375" style="237"/>
    <col min="14078" max="14078" width="9.36328125" style="237" customWidth="1"/>
    <col min="14079" max="14079" width="6.6328125" style="237" customWidth="1"/>
    <col min="14080" max="14080" width="40.6328125" style="237" customWidth="1"/>
    <col min="14081" max="14084" width="9.36328125" style="237" customWidth="1"/>
    <col min="14085" max="14333" width="9.08984375" style="237"/>
    <col min="14334" max="14334" width="9.36328125" style="237" customWidth="1"/>
    <col min="14335" max="14335" width="6.6328125" style="237" customWidth="1"/>
    <col min="14336" max="14336" width="40.6328125" style="237" customWidth="1"/>
    <col min="14337" max="14340" width="9.36328125" style="237" customWidth="1"/>
    <col min="14341" max="14589" width="9.08984375" style="237"/>
    <col min="14590" max="14590" width="9.36328125" style="237" customWidth="1"/>
    <col min="14591" max="14591" width="6.6328125" style="237" customWidth="1"/>
    <col min="14592" max="14592" width="40.6328125" style="237" customWidth="1"/>
    <col min="14593" max="14596" width="9.36328125" style="237" customWidth="1"/>
    <col min="14597" max="14845" width="9.08984375" style="237"/>
    <col min="14846" max="14846" width="9.36328125" style="237" customWidth="1"/>
    <col min="14847" max="14847" width="6.6328125" style="237" customWidth="1"/>
    <col min="14848" max="14848" width="40.6328125" style="237" customWidth="1"/>
    <col min="14849" max="14852" width="9.36328125" style="237" customWidth="1"/>
    <col min="14853" max="15101" width="9.08984375" style="237"/>
    <col min="15102" max="15102" width="9.36328125" style="237" customWidth="1"/>
    <col min="15103" max="15103" width="6.6328125" style="237" customWidth="1"/>
    <col min="15104" max="15104" width="40.6328125" style="237" customWidth="1"/>
    <col min="15105" max="15108" width="9.36328125" style="237" customWidth="1"/>
    <col min="15109" max="15357" width="9.08984375" style="237"/>
    <col min="15358" max="15358" width="9.36328125" style="237" customWidth="1"/>
    <col min="15359" max="15359" width="6.6328125" style="237" customWidth="1"/>
    <col min="15360" max="15360" width="40.6328125" style="237" customWidth="1"/>
    <col min="15361" max="15364" width="9.36328125" style="237" customWidth="1"/>
    <col min="15365" max="15613" width="9.08984375" style="237"/>
    <col min="15614" max="15614" width="9.36328125" style="237" customWidth="1"/>
    <col min="15615" max="15615" width="6.6328125" style="237" customWidth="1"/>
    <col min="15616" max="15616" width="40.6328125" style="237" customWidth="1"/>
    <col min="15617" max="15620" width="9.36328125" style="237" customWidth="1"/>
    <col min="15621" max="15869" width="9.08984375" style="237"/>
    <col min="15870" max="15870" width="9.36328125" style="237" customWidth="1"/>
    <col min="15871" max="15871" width="6.6328125" style="237" customWidth="1"/>
    <col min="15872" max="15872" width="40.6328125" style="237" customWidth="1"/>
    <col min="15873" max="15876" width="9.36328125" style="237" customWidth="1"/>
    <col min="15877" max="16125" width="9.08984375" style="237"/>
    <col min="16126" max="16126" width="9.36328125" style="237" customWidth="1"/>
    <col min="16127" max="16127" width="6.6328125" style="237" customWidth="1"/>
    <col min="16128" max="16128" width="40.6328125" style="237" customWidth="1"/>
    <col min="16129" max="16132" width="9.36328125" style="237" customWidth="1"/>
    <col min="16133" max="16384" width="9.08984375" style="237"/>
  </cols>
  <sheetData>
    <row r="1" spans="1:7" ht="33.65" customHeight="1" x14ac:dyDescent="0.3">
      <c r="A1" s="512" t="str">
        <f>+BOQ!A1</f>
        <v>CONTRACT NO. ZNB01307/00000/00/POR/INF/22/T: PROVISION OF MAINTENANCE ON VARIOUS PROVINCIAL ROADS OVER A PERIOD OF 36 MONTHS WITHIN UMZUMBE SOUTHERN ZONE 1 UNDER COST CENTRE PORT SHEPSTONE IN THE DURBAN REGION.  CIDB GRADE 8CE or HIGHER</v>
      </c>
      <c r="B1" s="512"/>
      <c r="C1" s="512"/>
      <c r="D1" s="512"/>
      <c r="E1" s="512"/>
      <c r="F1" s="512"/>
      <c r="G1" s="512"/>
    </row>
    <row r="2" spans="1:7" ht="13" x14ac:dyDescent="0.25">
      <c r="A2" s="139" t="s">
        <v>0</v>
      </c>
      <c r="B2" s="139"/>
      <c r="C2" s="139" t="s">
        <v>1</v>
      </c>
      <c r="D2" s="238" t="s">
        <v>2</v>
      </c>
      <c r="E2" s="239" t="s">
        <v>3</v>
      </c>
      <c r="F2" s="141" t="s">
        <v>4</v>
      </c>
      <c r="G2" s="240" t="s">
        <v>336</v>
      </c>
    </row>
    <row r="3" spans="1:7" ht="13" x14ac:dyDescent="0.25">
      <c r="A3" s="241" t="s">
        <v>353</v>
      </c>
      <c r="B3" s="241"/>
      <c r="C3" s="242"/>
      <c r="D3" s="243"/>
      <c r="E3" s="244"/>
      <c r="F3" s="245"/>
      <c r="G3" s="246"/>
    </row>
    <row r="4" spans="1:7" ht="13" x14ac:dyDescent="0.25">
      <c r="A4" s="247" t="s">
        <v>354</v>
      </c>
      <c r="B4" s="248"/>
      <c r="C4" s="249" t="s">
        <v>337</v>
      </c>
      <c r="D4" s="250"/>
      <c r="E4" s="251"/>
      <c r="F4" s="252"/>
      <c r="G4" s="250"/>
    </row>
    <row r="5" spans="1:7" ht="13" x14ac:dyDescent="0.3">
      <c r="A5" s="253"/>
      <c r="B5" s="182"/>
      <c r="C5" s="254"/>
      <c r="D5" s="184"/>
      <c r="E5" s="185"/>
      <c r="F5" s="186"/>
      <c r="G5" s="186"/>
    </row>
    <row r="6" spans="1:7" ht="13" x14ac:dyDescent="0.25">
      <c r="A6" s="182" t="s">
        <v>355</v>
      </c>
      <c r="B6" s="182"/>
      <c r="C6" s="255" t="s">
        <v>338</v>
      </c>
      <c r="D6" s="194"/>
      <c r="E6" s="195"/>
      <c r="F6" s="256"/>
      <c r="G6" s="257"/>
    </row>
    <row r="7" spans="1:7" x14ac:dyDescent="0.25">
      <c r="A7" s="182"/>
      <c r="B7" s="182"/>
      <c r="C7" s="198"/>
      <c r="D7" s="194"/>
      <c r="E7" s="195"/>
      <c r="F7" s="256"/>
      <c r="G7" s="257"/>
    </row>
    <row r="8" spans="1:7" ht="13" x14ac:dyDescent="0.25">
      <c r="A8" s="182"/>
      <c r="B8" s="182"/>
      <c r="C8" s="258" t="s">
        <v>339</v>
      </c>
      <c r="D8" s="184"/>
      <c r="E8" s="185"/>
      <c r="F8" s="186"/>
      <c r="G8" s="186"/>
    </row>
    <row r="9" spans="1:7" x14ac:dyDescent="0.25">
      <c r="A9" s="182"/>
      <c r="B9" s="182"/>
      <c r="C9" s="204" t="s">
        <v>352</v>
      </c>
      <c r="D9" s="184" t="s">
        <v>340</v>
      </c>
      <c r="E9" s="185">
        <v>1</v>
      </c>
      <c r="F9" s="430"/>
      <c r="G9" s="431">
        <f>E9*F9</f>
        <v>0</v>
      </c>
    </row>
    <row r="10" spans="1:7" x14ac:dyDescent="0.25">
      <c r="A10" s="182"/>
      <c r="B10" s="182"/>
      <c r="C10" s="259" t="s">
        <v>341</v>
      </c>
      <c r="D10" s="184" t="s">
        <v>340</v>
      </c>
      <c r="E10" s="185">
        <v>1</v>
      </c>
      <c r="F10" s="430"/>
      <c r="G10" s="431">
        <f t="shared" ref="G10:G19" si="0">F10*E10</f>
        <v>0</v>
      </c>
    </row>
    <row r="11" spans="1:7" x14ac:dyDescent="0.25">
      <c r="A11" s="182"/>
      <c r="B11" s="182"/>
      <c r="C11" s="204"/>
      <c r="D11" s="184"/>
      <c r="E11" s="185"/>
      <c r="F11" s="431"/>
      <c r="G11" s="431"/>
    </row>
    <row r="12" spans="1:7" ht="13" x14ac:dyDescent="0.25">
      <c r="A12" s="182"/>
      <c r="B12" s="182"/>
      <c r="C12" s="258" t="s">
        <v>342</v>
      </c>
      <c r="D12" s="184"/>
      <c r="E12" s="185"/>
      <c r="F12" s="431"/>
      <c r="G12" s="431"/>
    </row>
    <row r="13" spans="1:7" x14ac:dyDescent="0.25">
      <c r="A13" s="182"/>
      <c r="B13" s="182"/>
      <c r="C13" s="204" t="s">
        <v>352</v>
      </c>
      <c r="D13" s="184" t="s">
        <v>340</v>
      </c>
      <c r="E13" s="185">
        <v>1</v>
      </c>
      <c r="F13" s="430"/>
      <c r="G13" s="431">
        <f t="shared" ref="G13:G14" si="1">F13*E13</f>
        <v>0</v>
      </c>
    </row>
    <row r="14" spans="1:7" x14ac:dyDescent="0.25">
      <c r="A14" s="182"/>
      <c r="B14" s="182"/>
      <c r="C14" s="259" t="s">
        <v>341</v>
      </c>
      <c r="D14" s="184" t="s">
        <v>340</v>
      </c>
      <c r="E14" s="185">
        <v>1</v>
      </c>
      <c r="F14" s="430"/>
      <c r="G14" s="431">
        <f t="shared" si="1"/>
        <v>0</v>
      </c>
    </row>
    <row r="15" spans="1:7" x14ac:dyDescent="0.25">
      <c r="A15" s="182"/>
      <c r="B15" s="182"/>
      <c r="C15" s="204"/>
      <c r="D15" s="184"/>
      <c r="E15" s="185"/>
      <c r="F15" s="431"/>
      <c r="G15" s="431"/>
    </row>
    <row r="16" spans="1:7" ht="13" x14ac:dyDescent="0.3">
      <c r="A16" s="182"/>
      <c r="B16" s="182"/>
      <c r="C16" s="260" t="s">
        <v>343</v>
      </c>
      <c r="D16" s="184"/>
      <c r="E16" s="185"/>
      <c r="F16" s="431"/>
      <c r="G16" s="431"/>
    </row>
    <row r="17" spans="1:7" x14ac:dyDescent="0.25">
      <c r="A17" s="182"/>
      <c r="B17" s="182"/>
      <c r="C17" s="204" t="s">
        <v>352</v>
      </c>
      <c r="D17" s="184" t="s">
        <v>340</v>
      </c>
      <c r="E17" s="185">
        <v>1</v>
      </c>
      <c r="F17" s="430"/>
      <c r="G17" s="431">
        <f t="shared" si="0"/>
        <v>0</v>
      </c>
    </row>
    <row r="18" spans="1:7" x14ac:dyDescent="0.25">
      <c r="A18" s="261"/>
      <c r="B18" s="182"/>
      <c r="C18" s="259" t="s">
        <v>344</v>
      </c>
      <c r="D18" s="184" t="s">
        <v>340</v>
      </c>
      <c r="E18" s="185">
        <v>1</v>
      </c>
      <c r="F18" s="430"/>
      <c r="G18" s="431">
        <f t="shared" si="0"/>
        <v>0</v>
      </c>
    </row>
    <row r="19" spans="1:7" x14ac:dyDescent="0.25">
      <c r="A19" s="182"/>
      <c r="B19" s="182"/>
      <c r="C19" s="259" t="s">
        <v>345</v>
      </c>
      <c r="D19" s="184" t="s">
        <v>340</v>
      </c>
      <c r="E19" s="185">
        <v>1</v>
      </c>
      <c r="F19" s="430"/>
      <c r="G19" s="431">
        <f t="shared" si="0"/>
        <v>0</v>
      </c>
    </row>
    <row r="20" spans="1:7" x14ac:dyDescent="0.25">
      <c r="A20" s="182"/>
      <c r="B20" s="182"/>
      <c r="C20" s="182"/>
      <c r="D20" s="184"/>
      <c r="E20" s="185"/>
      <c r="F20" s="431"/>
      <c r="G20" s="431"/>
    </row>
    <row r="21" spans="1:7" ht="13" x14ac:dyDescent="0.3">
      <c r="A21" s="182"/>
      <c r="B21" s="182"/>
      <c r="C21" s="2" t="s">
        <v>346</v>
      </c>
      <c r="D21" s="184"/>
      <c r="E21" s="185"/>
      <c r="F21" s="431"/>
      <c r="G21" s="431"/>
    </row>
    <row r="22" spans="1:7" x14ac:dyDescent="0.25">
      <c r="A22" s="182"/>
      <c r="B22" s="182"/>
      <c r="C22" s="204" t="s">
        <v>352</v>
      </c>
      <c r="D22" s="184" t="s">
        <v>340</v>
      </c>
      <c r="E22" s="185">
        <v>1</v>
      </c>
      <c r="F22" s="430"/>
      <c r="G22" s="431">
        <f t="shared" ref="G22:G24" si="2">F22*E22</f>
        <v>0</v>
      </c>
    </row>
    <row r="23" spans="1:7" x14ac:dyDescent="0.25">
      <c r="A23" s="182"/>
      <c r="B23" s="182"/>
      <c r="C23" s="259" t="s">
        <v>344</v>
      </c>
      <c r="D23" s="184" t="s">
        <v>340</v>
      </c>
      <c r="E23" s="185">
        <v>1</v>
      </c>
      <c r="F23" s="430"/>
      <c r="G23" s="431">
        <f t="shared" si="2"/>
        <v>0</v>
      </c>
    </row>
    <row r="24" spans="1:7" x14ac:dyDescent="0.25">
      <c r="A24" s="182"/>
      <c r="B24" s="182"/>
      <c r="C24" s="259" t="s">
        <v>345</v>
      </c>
      <c r="D24" s="184" t="s">
        <v>340</v>
      </c>
      <c r="E24" s="185">
        <v>1</v>
      </c>
      <c r="F24" s="430"/>
      <c r="G24" s="431">
        <f t="shared" si="2"/>
        <v>0</v>
      </c>
    </row>
    <row r="25" spans="1:7" x14ac:dyDescent="0.25">
      <c r="A25" s="182"/>
      <c r="B25" s="182"/>
      <c r="C25" s="182"/>
      <c r="D25" s="184"/>
      <c r="E25" s="185"/>
      <c r="F25" s="431"/>
      <c r="G25" s="431"/>
    </row>
    <row r="26" spans="1:7" ht="13" x14ac:dyDescent="0.25">
      <c r="A26" s="182"/>
      <c r="B26" s="182"/>
      <c r="C26" s="262" t="s">
        <v>292</v>
      </c>
      <c r="D26" s="184"/>
      <c r="E26" s="185"/>
      <c r="F26" s="431"/>
      <c r="G26" s="431"/>
    </row>
    <row r="27" spans="1:7" x14ac:dyDescent="0.25">
      <c r="A27" s="182"/>
      <c r="B27" s="182"/>
      <c r="C27" s="182" t="s">
        <v>293</v>
      </c>
      <c r="D27" s="184" t="s">
        <v>167</v>
      </c>
      <c r="E27" s="185">
        <v>20</v>
      </c>
      <c r="F27" s="431"/>
      <c r="G27" s="431">
        <f t="shared" ref="G27" si="3">F27*E27</f>
        <v>0</v>
      </c>
    </row>
    <row r="28" spans="1:7" x14ac:dyDescent="0.25">
      <c r="A28" s="182"/>
      <c r="B28" s="182"/>
      <c r="C28" s="182"/>
      <c r="D28" s="184"/>
      <c r="E28" s="185"/>
      <c r="F28" s="431"/>
      <c r="G28" s="431"/>
    </row>
    <row r="29" spans="1:7" ht="13" thickBot="1" x14ac:dyDescent="0.3">
      <c r="A29" s="182"/>
      <c r="B29" s="182"/>
      <c r="C29" s="182"/>
      <c r="D29" s="184"/>
      <c r="E29" s="185"/>
      <c r="F29" s="203"/>
      <c r="G29" s="355"/>
    </row>
    <row r="30" spans="1:7" ht="13.5" thickBot="1" x14ac:dyDescent="0.35">
      <c r="A30" s="263" t="s">
        <v>296</v>
      </c>
      <c r="B30" s="264"/>
      <c r="C30" s="264"/>
      <c r="D30" s="265"/>
      <c r="E30" s="266"/>
      <c r="F30" s="267"/>
      <c r="G30" s="356">
        <f>BOQ!G254</f>
        <v>40522.51588957393</v>
      </c>
    </row>
    <row r="31" spans="1:7" x14ac:dyDescent="0.25">
      <c r="E31" s="268"/>
    </row>
    <row r="32" spans="1:7" x14ac:dyDescent="0.25">
      <c r="E32" s="268"/>
    </row>
    <row r="33" spans="1:5" x14ac:dyDescent="0.25">
      <c r="E33" s="268"/>
    </row>
    <row r="34" spans="1:5" x14ac:dyDescent="0.25">
      <c r="C34" s="270"/>
      <c r="E34" s="268"/>
    </row>
    <row r="35" spans="1:5" x14ac:dyDescent="0.25">
      <c r="E35" s="268"/>
    </row>
    <row r="36" spans="1:5" s="269" customFormat="1" x14ac:dyDescent="0.25">
      <c r="A36" s="237"/>
      <c r="B36" s="237"/>
      <c r="C36" s="237"/>
      <c r="D36" s="237"/>
      <c r="E36" s="268"/>
    </row>
    <row r="37" spans="1:5" s="269" customFormat="1" x14ac:dyDescent="0.25">
      <c r="A37" s="237"/>
      <c r="B37" s="237"/>
      <c r="C37" s="237"/>
      <c r="D37" s="237"/>
      <c r="E37" s="268"/>
    </row>
    <row r="38" spans="1:5" s="269" customFormat="1" x14ac:dyDescent="0.25">
      <c r="A38" s="237"/>
      <c r="B38" s="237"/>
      <c r="C38" s="237"/>
      <c r="D38" s="237"/>
      <c r="E38" s="268"/>
    </row>
    <row r="39" spans="1:5" s="269" customFormat="1" x14ac:dyDescent="0.25">
      <c r="A39" s="237"/>
      <c r="B39" s="237"/>
      <c r="C39" s="237"/>
      <c r="D39" s="237"/>
      <c r="E39" s="268"/>
    </row>
    <row r="40" spans="1:5" s="269" customFormat="1" x14ac:dyDescent="0.25">
      <c r="A40" s="237"/>
      <c r="B40" s="237"/>
      <c r="C40" s="237"/>
      <c r="D40" s="237"/>
      <c r="E40" s="268"/>
    </row>
    <row r="41" spans="1:5" s="269" customFormat="1" x14ac:dyDescent="0.25">
      <c r="A41" s="237"/>
      <c r="B41" s="237"/>
      <c r="C41" s="237"/>
      <c r="D41" s="237"/>
      <c r="E41" s="268"/>
    </row>
    <row r="164" spans="1:7" s="269" customFormat="1" x14ac:dyDescent="0.25">
      <c r="A164" s="237"/>
      <c r="B164" s="237"/>
      <c r="C164" s="237"/>
      <c r="D164" s="237"/>
      <c r="E164" s="213" t="s">
        <v>303</v>
      </c>
    </row>
    <row r="165" spans="1:7" s="269" customFormat="1" x14ac:dyDescent="0.25">
      <c r="A165" s="237"/>
      <c r="B165" s="237"/>
      <c r="C165" s="237"/>
      <c r="D165" s="237"/>
      <c r="E165" s="213" t="s">
        <v>303</v>
      </c>
    </row>
    <row r="167" spans="1:7" s="269" customFormat="1" x14ac:dyDescent="0.25">
      <c r="A167" s="271"/>
      <c r="B167" s="237"/>
      <c r="C167" s="237"/>
      <c r="D167" s="237"/>
      <c r="E167" s="272"/>
    </row>
    <row r="168" spans="1:7" s="269" customFormat="1" x14ac:dyDescent="0.25">
      <c r="A168" s="271"/>
      <c r="B168" s="273"/>
      <c r="C168" s="237"/>
      <c r="D168" s="237"/>
      <c r="E168" s="272"/>
    </row>
    <row r="169" spans="1:7" s="269" customFormat="1" x14ac:dyDescent="0.25">
      <c r="A169" s="271"/>
      <c r="B169" s="273"/>
      <c r="C169" s="237"/>
      <c r="D169" s="237"/>
      <c r="E169" s="272"/>
    </row>
    <row r="170" spans="1:7" s="272" customFormat="1" ht="91" x14ac:dyDescent="0.25">
      <c r="A170" s="271" t="s">
        <v>53</v>
      </c>
      <c r="B170" s="273"/>
      <c r="C170" s="237"/>
      <c r="D170" s="217" t="s">
        <v>54</v>
      </c>
      <c r="F170" s="269"/>
      <c r="G170" s="269"/>
    </row>
    <row r="171" spans="1:7" s="272" customFormat="1" ht="87.5" x14ac:dyDescent="0.25">
      <c r="A171" s="271"/>
      <c r="B171" s="237" t="s">
        <v>55</v>
      </c>
      <c r="C171" s="237"/>
      <c r="D171" s="218" t="s">
        <v>304</v>
      </c>
      <c r="F171" s="269"/>
      <c r="G171" s="269"/>
    </row>
    <row r="172" spans="1:7" s="272" customFormat="1" ht="25" x14ac:dyDescent="0.25">
      <c r="A172" s="271"/>
      <c r="B172" s="237"/>
      <c r="C172" s="237"/>
      <c r="D172" s="219" t="s">
        <v>305</v>
      </c>
      <c r="F172" s="269"/>
      <c r="G172" s="269"/>
    </row>
    <row r="173" spans="1:7" s="272" customFormat="1" ht="25" x14ac:dyDescent="0.25">
      <c r="A173" s="271"/>
      <c r="B173" s="237"/>
      <c r="C173" s="237"/>
      <c r="D173" s="219" t="s">
        <v>305</v>
      </c>
      <c r="F173" s="269"/>
      <c r="G173" s="269"/>
    </row>
    <row r="174" spans="1:7" s="272" customFormat="1" ht="65" x14ac:dyDescent="0.25">
      <c r="A174" s="271" t="s">
        <v>56</v>
      </c>
      <c r="B174" s="237"/>
      <c r="C174" s="237"/>
      <c r="D174" s="217" t="s">
        <v>57</v>
      </c>
      <c r="F174" s="269"/>
      <c r="G174" s="269"/>
    </row>
    <row r="175" spans="1:7" s="272" customFormat="1" ht="37.5" x14ac:dyDescent="0.25">
      <c r="A175" s="271"/>
      <c r="B175" s="237" t="s">
        <v>58</v>
      </c>
      <c r="C175" s="237"/>
      <c r="D175" s="218" t="s">
        <v>306</v>
      </c>
      <c r="F175" s="269"/>
      <c r="G175" s="269"/>
    </row>
    <row r="176" spans="1:7" s="272" customFormat="1" ht="37.5" x14ac:dyDescent="0.25">
      <c r="A176" s="271"/>
      <c r="B176" s="273" t="s">
        <v>59</v>
      </c>
      <c r="C176" s="237"/>
      <c r="D176" s="218" t="s">
        <v>307</v>
      </c>
      <c r="F176" s="269"/>
      <c r="G176" s="269"/>
    </row>
    <row r="177" spans="1:7" s="272" customFormat="1" ht="50" x14ac:dyDescent="0.25">
      <c r="A177" s="271"/>
      <c r="B177" s="273" t="s">
        <v>308</v>
      </c>
      <c r="C177" s="237"/>
      <c r="D177" s="218" t="s">
        <v>309</v>
      </c>
      <c r="F177" s="269"/>
      <c r="G177" s="269"/>
    </row>
    <row r="178" spans="1:7" s="272" customFormat="1" ht="94.5" x14ac:dyDescent="0.25">
      <c r="A178" s="271" t="s">
        <v>60</v>
      </c>
      <c r="B178" s="273"/>
      <c r="C178" s="237"/>
      <c r="D178" s="220" t="s">
        <v>310</v>
      </c>
      <c r="F178" s="269"/>
      <c r="G178" s="269"/>
    </row>
    <row r="179" spans="1:7" s="272" customFormat="1" x14ac:dyDescent="0.25">
      <c r="A179" s="271"/>
      <c r="B179" s="273" t="s">
        <v>311</v>
      </c>
      <c r="C179" s="237"/>
      <c r="D179" s="237"/>
      <c r="F179" s="269"/>
      <c r="G179" s="269"/>
    </row>
    <row r="180" spans="1:7" s="272" customFormat="1" x14ac:dyDescent="0.25">
      <c r="A180" s="271"/>
      <c r="B180" s="273"/>
      <c r="C180" s="237"/>
      <c r="D180" s="237"/>
      <c r="F180" s="269"/>
      <c r="G180" s="269"/>
    </row>
    <row r="181" spans="1:7" s="272" customFormat="1" x14ac:dyDescent="0.25">
      <c r="A181" s="271"/>
      <c r="B181" s="273"/>
      <c r="C181" s="237"/>
      <c r="D181" s="237"/>
      <c r="F181" s="269"/>
      <c r="G181" s="269"/>
    </row>
    <row r="182" spans="1:7" s="272" customFormat="1" x14ac:dyDescent="0.25">
      <c r="A182" s="271"/>
      <c r="B182" s="273"/>
      <c r="C182" s="237"/>
      <c r="D182" s="237"/>
      <c r="F182" s="269"/>
      <c r="G182" s="269"/>
    </row>
    <row r="183" spans="1:7" s="272" customFormat="1" x14ac:dyDescent="0.25">
      <c r="A183" s="271"/>
      <c r="B183" s="273"/>
      <c r="C183" s="237"/>
      <c r="D183" s="237"/>
      <c r="F183" s="269"/>
      <c r="G183" s="269"/>
    </row>
    <row r="184" spans="1:7" s="272" customFormat="1" x14ac:dyDescent="0.25">
      <c r="A184" s="237"/>
      <c r="B184" s="237" t="s">
        <v>312</v>
      </c>
      <c r="C184" s="237"/>
      <c r="D184" s="237"/>
      <c r="F184" s="269"/>
      <c r="G184" s="269"/>
    </row>
  </sheetData>
  <mergeCells count="1">
    <mergeCell ref="A1:G1"/>
  </mergeCells>
  <pageMargins left="0.75" right="0.75" top="1" bottom="1" header="0.5" footer="0.5"/>
  <pageSetup paperSize="9"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159013230B5A4D82F2BE4E8A4238BC" ma:contentTypeVersion="14" ma:contentTypeDescription="Create a new document." ma:contentTypeScope="" ma:versionID="2d5148584715b8e1e91ca051e1cf8b0b">
  <xsd:schema xmlns:xsd="http://www.w3.org/2001/XMLSchema" xmlns:xs="http://www.w3.org/2001/XMLSchema" xmlns:p="http://schemas.microsoft.com/office/2006/metadata/properties" xmlns:ns3="1f2df6cf-425c-43e8-babd-fbe711d7dd2d" xmlns:ns4="7b7f29f7-d084-4f67-8959-b72bf051df16" targetNamespace="http://schemas.microsoft.com/office/2006/metadata/properties" ma:root="true" ma:fieldsID="80bd6b3b7884661aedddc8254c321477" ns3:_="" ns4:_="">
    <xsd:import namespace="1f2df6cf-425c-43e8-babd-fbe711d7dd2d"/>
    <xsd:import namespace="7b7f29f7-d084-4f67-8959-b72bf051df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df6cf-425c-43e8-babd-fbe711d7d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f29f7-d084-4f67-8959-b72bf051df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47622E-71B1-44E0-B95D-B5D7601AC8DB}">
  <ds:schemaRefs>
    <ds:schemaRef ds:uri="http://schemas.microsoft.com/office/2006/metadata/properties"/>
    <ds:schemaRef ds:uri="http://purl.org/dc/elements/1.1/"/>
    <ds:schemaRef ds:uri="7b7f29f7-d084-4f67-8959-b72bf051df16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1f2df6cf-425c-43e8-babd-fbe711d7dd2d"/>
  </ds:schemaRefs>
</ds:datastoreItem>
</file>

<file path=customXml/itemProps2.xml><?xml version="1.0" encoding="utf-8"?>
<ds:datastoreItem xmlns:ds="http://schemas.openxmlformats.org/officeDocument/2006/customXml" ds:itemID="{08000A65-9611-43F0-8F51-36991E871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df6cf-425c-43e8-babd-fbe711d7dd2d"/>
    <ds:schemaRef ds:uri="7b7f29f7-d084-4f67-8959-b72bf051d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839804-CECB-48A0-A6B7-0B42B9EA74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Road Assessment</vt:lpstr>
      <vt:lpstr>BOQ</vt:lpstr>
      <vt:lpstr>Part E</vt:lpstr>
      <vt:lpstr>Part F</vt:lpstr>
      <vt:lpstr>Part G (Not to be priced)</vt:lpstr>
      <vt:lpstr>BOQ!Print_Area</vt:lpstr>
      <vt:lpstr>'Part E'!Print_Area</vt:lpstr>
      <vt:lpstr>'Part F'!Print_Area</vt:lpstr>
      <vt:lpstr>'Part G (Not to be priced)'!Print_Area</vt:lpstr>
      <vt:lpstr>'Road Assessment'!Print_Area</vt:lpstr>
      <vt:lpstr>BOQ!Print_Titles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Thandeka ZUNGU</dc:creator>
  <cp:lastModifiedBy>Shakila Maharaj</cp:lastModifiedBy>
  <cp:lastPrinted>2024-03-06T14:16:30Z</cp:lastPrinted>
  <dcterms:created xsi:type="dcterms:W3CDTF">2022-07-07T10:36:42Z</dcterms:created>
  <dcterms:modified xsi:type="dcterms:W3CDTF">2024-04-08T17:42:06Z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0x0101007A159013230B5A4D82F2BE4E8A4238BC</vt:lpwstr>
  </property>
</Properties>
</file>